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AA_PRENOS\"/>
    </mc:Choice>
  </mc:AlternateContent>
  <bookViews>
    <workbookView xWindow="0" yWindow="0" windowWidth="15150" windowHeight="11865"/>
  </bookViews>
  <sheets>
    <sheet name="Rekapitulace stavby" sheetId="1" r:id="rId1"/>
    <sheet name="171122 - Úprava místa pro..." sheetId="2" r:id="rId2"/>
    <sheet name="Pokyny pro vyplnění" sheetId="3" r:id="rId3"/>
  </sheets>
  <definedNames>
    <definedName name="_xlnm._FilterDatabase" localSheetId="1" hidden="1">'171122 - Úprava místa pro...'!$C$76:$K$148</definedName>
    <definedName name="_xlnm.Print_Titles" localSheetId="1">'171122 - Úprava místa pro...'!$76:$76</definedName>
    <definedName name="_xlnm.Print_Titles" localSheetId="0">'Rekapitulace stavby'!$49:$49</definedName>
    <definedName name="_xlnm.Print_Area" localSheetId="1">'171122 - Úprava místa pro...'!$C$4:$J$34,'171122 - Úprava místa pro...'!$C$40:$J$60,'171122 - Úprava místa pro...'!$C$66:$K$148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T141" i="2" l="1"/>
  <c r="R141" i="2"/>
  <c r="P141" i="2"/>
  <c r="T117" i="2"/>
  <c r="AY52" i="1"/>
  <c r="AX52" i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BE146" i="2"/>
  <c r="T146" i="2"/>
  <c r="R146" i="2"/>
  <c r="P146" i="2"/>
  <c r="BK146" i="2"/>
  <c r="J146" i="2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T144" i="2"/>
  <c r="T143" i="2" s="1"/>
  <c r="R144" i="2"/>
  <c r="R143" i="2" s="1"/>
  <c r="P144" i="2"/>
  <c r="P143" i="2" s="1"/>
  <c r="BK144" i="2"/>
  <c r="BK143" i="2" s="1"/>
  <c r="J143" i="2" s="1"/>
  <c r="J59" i="2" s="1"/>
  <c r="J144" i="2"/>
  <c r="BE144" i="2" s="1"/>
  <c r="BI142" i="2"/>
  <c r="BH142" i="2"/>
  <c r="BG142" i="2"/>
  <c r="BF142" i="2"/>
  <c r="T142" i="2"/>
  <c r="R142" i="2"/>
  <c r="P142" i="2"/>
  <c r="BK142" i="2"/>
  <c r="BK141" i="2" s="1"/>
  <c r="J141" i="2" s="1"/>
  <c r="J58" i="2" s="1"/>
  <c r="J142" i="2"/>
  <c r="BE142" i="2" s="1"/>
  <c r="BI139" i="2"/>
  <c r="BH139" i="2"/>
  <c r="BG139" i="2"/>
  <c r="BF139" i="2"/>
  <c r="BE139" i="2"/>
  <c r="T139" i="2"/>
  <c r="R139" i="2"/>
  <c r="P139" i="2"/>
  <c r="BK139" i="2"/>
  <c r="J139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BK132" i="2" s="1"/>
  <c r="J132" i="2" s="1"/>
  <c r="J57" i="2" s="1"/>
  <c r="J136" i="2"/>
  <c r="BE136" i="2" s="1"/>
  <c r="BI134" i="2"/>
  <c r="BH134" i="2"/>
  <c r="BG134" i="2"/>
  <c r="BF134" i="2"/>
  <c r="BE134" i="2"/>
  <c r="T134" i="2"/>
  <c r="R134" i="2"/>
  <c r="P134" i="2"/>
  <c r="P132" i="2" s="1"/>
  <c r="BK134" i="2"/>
  <c r="J134" i="2"/>
  <c r="BI133" i="2"/>
  <c r="BH133" i="2"/>
  <c r="BG133" i="2"/>
  <c r="BF133" i="2"/>
  <c r="BE133" i="2"/>
  <c r="T133" i="2"/>
  <c r="T132" i="2" s="1"/>
  <c r="R133" i="2"/>
  <c r="R132" i="2" s="1"/>
  <c r="P133" i="2"/>
  <c r="BK133" i="2"/>
  <c r="J133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BE127" i="2"/>
  <c r="T127" i="2"/>
  <c r="R127" i="2"/>
  <c r="P127" i="2"/>
  <c r="BK127" i="2"/>
  <c r="J127" i="2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BE121" i="2"/>
  <c r="T121" i="2"/>
  <c r="R121" i="2"/>
  <c r="P121" i="2"/>
  <c r="BK121" i="2"/>
  <c r="J121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BE118" i="2"/>
  <c r="T118" i="2"/>
  <c r="R118" i="2"/>
  <c r="R117" i="2" s="1"/>
  <c r="P118" i="2"/>
  <c r="P117" i="2" s="1"/>
  <c r="BK118" i="2"/>
  <c r="BK117" i="2" s="1"/>
  <c r="J117" i="2" s="1"/>
  <c r="J56" i="2" s="1"/>
  <c r="J118" i="2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 s="1"/>
  <c r="BI109" i="2"/>
  <c r="BH109" i="2"/>
  <c r="BG109" i="2"/>
  <c r="BF109" i="2"/>
  <c r="BE109" i="2"/>
  <c r="T109" i="2"/>
  <c r="R109" i="2"/>
  <c r="P109" i="2"/>
  <c r="BK109" i="2"/>
  <c r="J109" i="2"/>
  <c r="BI107" i="2"/>
  <c r="BH107" i="2"/>
  <c r="BG107" i="2"/>
  <c r="BF107" i="2"/>
  <c r="BE107" i="2"/>
  <c r="T107" i="2"/>
  <c r="R107" i="2"/>
  <c r="P107" i="2"/>
  <c r="BK107" i="2"/>
  <c r="J107" i="2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BE101" i="2"/>
  <c r="T101" i="2"/>
  <c r="R101" i="2"/>
  <c r="R98" i="2" s="1"/>
  <c r="P101" i="2"/>
  <c r="P98" i="2" s="1"/>
  <c r="BK101" i="2"/>
  <c r="J101" i="2"/>
  <c r="BI99" i="2"/>
  <c r="BH99" i="2"/>
  <c r="BG99" i="2"/>
  <c r="BF99" i="2"/>
  <c r="BE99" i="2"/>
  <c r="T99" i="2"/>
  <c r="T98" i="2" s="1"/>
  <c r="R99" i="2"/>
  <c r="P99" i="2"/>
  <c r="BK99" i="2"/>
  <c r="BK98" i="2" s="1"/>
  <c r="J98" i="2" s="1"/>
  <c r="J55" i="2" s="1"/>
  <c r="J99" i="2"/>
  <c r="BI96" i="2"/>
  <c r="BH96" i="2"/>
  <c r="BG96" i="2"/>
  <c r="BF96" i="2"/>
  <c r="T96" i="2"/>
  <c r="R96" i="2"/>
  <c r="P96" i="2"/>
  <c r="BK96" i="2"/>
  <c r="J96" i="2"/>
  <c r="BE96" i="2" s="1"/>
  <c r="BI94" i="2"/>
  <c r="BH94" i="2"/>
  <c r="BG94" i="2"/>
  <c r="BF94" i="2"/>
  <c r="T94" i="2"/>
  <c r="R94" i="2"/>
  <c r="P94" i="2"/>
  <c r="BK94" i="2"/>
  <c r="J94" i="2"/>
  <c r="BE94" i="2" s="1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F91" i="2"/>
  <c r="BE91" i="2"/>
  <c r="T91" i="2"/>
  <c r="R91" i="2"/>
  <c r="P91" i="2"/>
  <c r="BK91" i="2"/>
  <c r="J91" i="2"/>
  <c r="BI89" i="2"/>
  <c r="BH89" i="2"/>
  <c r="BG89" i="2"/>
  <c r="BF89" i="2"/>
  <c r="T89" i="2"/>
  <c r="R89" i="2"/>
  <c r="P89" i="2"/>
  <c r="BK89" i="2"/>
  <c r="J89" i="2"/>
  <c r="BE89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BE86" i="2"/>
  <c r="T86" i="2"/>
  <c r="R86" i="2"/>
  <c r="P86" i="2"/>
  <c r="BK86" i="2"/>
  <c r="J86" i="2"/>
  <c r="BI84" i="2"/>
  <c r="BH84" i="2"/>
  <c r="BG84" i="2"/>
  <c r="BF84" i="2"/>
  <c r="BE84" i="2"/>
  <c r="T84" i="2"/>
  <c r="R84" i="2"/>
  <c r="P84" i="2"/>
  <c r="BK84" i="2"/>
  <c r="J84" i="2"/>
  <c r="BI80" i="2"/>
  <c r="F32" i="2" s="1"/>
  <c r="BD52" i="1" s="1"/>
  <c r="BD51" i="1" s="1"/>
  <c r="W30" i="1" s="1"/>
  <c r="BH80" i="2"/>
  <c r="F31" i="2" s="1"/>
  <c r="BC52" i="1" s="1"/>
  <c r="BC51" i="1" s="1"/>
  <c r="BG80" i="2"/>
  <c r="F30" i="2" s="1"/>
  <c r="BB52" i="1" s="1"/>
  <c r="BB51" i="1" s="1"/>
  <c r="BF80" i="2"/>
  <c r="J29" i="2" s="1"/>
  <c r="AW52" i="1" s="1"/>
  <c r="T80" i="2"/>
  <c r="T79" i="2" s="1"/>
  <c r="R80" i="2"/>
  <c r="R79" i="2" s="1"/>
  <c r="P80" i="2"/>
  <c r="P79" i="2" s="1"/>
  <c r="BK80" i="2"/>
  <c r="BK79" i="2" s="1"/>
  <c r="J80" i="2"/>
  <c r="BE80" i="2" s="1"/>
  <c r="F71" i="2"/>
  <c r="E69" i="2"/>
  <c r="F48" i="2"/>
  <c r="F45" i="2"/>
  <c r="E43" i="2"/>
  <c r="J19" i="2"/>
  <c r="E19" i="2"/>
  <c r="J47" i="2" s="1"/>
  <c r="J18" i="2"/>
  <c r="J16" i="2"/>
  <c r="E16" i="2"/>
  <c r="F74" i="2" s="1"/>
  <c r="J15" i="2"/>
  <c r="J13" i="2"/>
  <c r="E13" i="2"/>
  <c r="F47" i="2" s="1"/>
  <c r="J12" i="2"/>
  <c r="J10" i="2"/>
  <c r="J71" i="2" s="1"/>
  <c r="AS51" i="1"/>
  <c r="L47" i="1"/>
  <c r="AM46" i="1"/>
  <c r="L46" i="1"/>
  <c r="AM44" i="1"/>
  <c r="L44" i="1"/>
  <c r="L42" i="1"/>
  <c r="L41" i="1"/>
  <c r="J28" i="2" l="1"/>
  <c r="AV52" i="1" s="1"/>
  <c r="AT52" i="1" s="1"/>
  <c r="F28" i="2"/>
  <c r="AZ52" i="1" s="1"/>
  <c r="AZ51" i="1" s="1"/>
  <c r="W29" i="1"/>
  <c r="AY51" i="1"/>
  <c r="BK78" i="2"/>
  <c r="J79" i="2"/>
  <c r="J54" i="2" s="1"/>
  <c r="P78" i="2"/>
  <c r="P77" i="2" s="1"/>
  <c r="AU52" i="1" s="1"/>
  <c r="AU51" i="1" s="1"/>
  <c r="R78" i="2"/>
  <c r="R77" i="2" s="1"/>
  <c r="T78" i="2"/>
  <c r="T77" i="2" s="1"/>
  <c r="W28" i="1"/>
  <c r="AX51" i="1"/>
  <c r="F73" i="2"/>
  <c r="J45" i="2"/>
  <c r="J73" i="2"/>
  <c r="F29" i="2"/>
  <c r="BA52" i="1" s="1"/>
  <c r="BA51" i="1" s="1"/>
  <c r="AW51" i="1" l="1"/>
  <c r="AK27" i="1" s="1"/>
  <c r="W27" i="1"/>
  <c r="BK77" i="2"/>
  <c r="J77" i="2" s="1"/>
  <c r="J78" i="2"/>
  <c r="J53" i="2" s="1"/>
  <c r="AV51" i="1"/>
  <c r="W26" i="1"/>
  <c r="AT51" i="1" l="1"/>
  <c r="AK26" i="1"/>
  <c r="J52" i="2"/>
  <c r="J25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<sst xmlns="http://schemas.openxmlformats.org/spreadsheetml/2006/main" count="1576" uniqueCount="497">
  <si>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</si>
  <si>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</si>
  <si>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</si>
  <si>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</si>
  <si>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</si>
  <si>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</si>
  <si>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</si>
  <si>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{3b79abe1-f992-414d-a949-1d12ffce5bba}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</si>
  <si>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</si>
  <si>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</si>
  <si>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</si>
  <si>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</si>
  <si>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</si>
  <si>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</si>
  <si>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</si>
  <si>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</si>
  <si>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171122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</si>
  <si>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</si>
  <si>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</si>
  <si>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Úprava místa pro přecházení - Jiráskova ul. u ZŠK</t>
  </si>
  <si>
    <t>KSO:</t>
  </si>
  <si>
    <t/>
  </si>
  <si>
    <t>CC-CZ:</t>
  </si>
  <si>
    <t>Místo:</t>
  </si>
  <si>
    <t>Horažďovice</t>
  </si>
  <si>
    <t>Datum:</t>
  </si>
  <si>
    <t>23. 11. 2017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</si>
  <si>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</si>
  <si>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</si>
  <si>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</si>
  <si>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</si>
  <si>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</si>
  <si>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</si>
  <si>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</si>
  <si>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</si>
  <si>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</si>
  <si>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</si>
  <si>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</si>
  <si>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</si>
  <si>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</si>
  <si>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</si>
  <si>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</si>
  <si>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</si>
  <si>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</si>
  <si>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</si>
  <si>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</si>
  <si>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</si>
  <si>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</si>
  <si>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</si>
  <si>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</si>
  <si>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</si>
  <si>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</si>
  <si>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</si>
  <si>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</si>
  <si>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</si>
  <si>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</si>
  <si>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</si>
  <si>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</si>
  <si>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</si>
  <si>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</si>
  <si>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</si>
  <si>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</si>
  <si>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</si>
  <si>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</si>
  <si>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</si>
  <si>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</si>
  <si>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</si>
  <si>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</si>
  <si>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</si>
  <si>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</si>
  <si>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</si>
  <si>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</si>
  <si>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</si>
  <si>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</si>
  <si>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</si>
  <si>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</si>
  <si>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</si>
  <si>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</si>
  <si>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</si>
  <si>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</si>
  <si>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</si>
  <si>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</si>
  <si>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PLO</t>
  </si>
  <si>
    <t>53,55</t>
  </si>
  <si>
    <t>2</t>
  </si>
  <si>
    <t>PL</t>
  </si>
  <si>
    <t>67,55</t>
  </si>
  <si>
    <t>KRYCÍ LIST SOUPISU</t>
  </si>
  <si>
    <t>PLZ</t>
  </si>
  <si>
    <t>-14</t>
  </si>
  <si>
    <t>DL</t>
  </si>
  <si>
    <t>10,28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</si>
  <si>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</si>
  <si>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</si>
  <si>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</si>
  <si>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</si>
  <si>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</si>
  <si>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</si>
  <si>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</si>
  <si>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</si>
  <si>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</si>
  <si>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</si>
  <si>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</si>
  <si>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</si>
  <si>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</si>
  <si>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</si>
  <si>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</si>
  <si>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</si>
  <si>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</si>
  <si>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</si>
  <si>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</si>
  <si>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</si>
  <si>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</si>
  <si>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</si>
  <si>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</si>
  <si>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</si>
  <si>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</si>
  <si>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</si>
  <si>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</si>
  <si>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</si>
  <si>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</si>
  <si>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</si>
  <si>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</si>
  <si>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113107162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</si>
  <si>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</si>
  <si>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m2</t>
  </si>
  <si>
    <t>CS ÚRS 2017 01</t>
  </si>
  <si>
    <t>4</t>
  </si>
  <si>
    <t>-1347518200</t>
  </si>
  <si>
    <t>VV</t>
  </si>
  <si>
    <t>7,0*(2,85+6,8)</t>
  </si>
  <si>
    <t>"zeleny pas"7,0*2,0*-1</t>
  </si>
  <si>
    <t>Součet</t>
  </si>
  <si>
    <t>113107182</t>
  </si>
  <si>
    <t>Odstranění podkladů nebo krytů s přemístěním hmot na skládku na vzdálenost do 20 m nebo s naložením na dopravní prostředek v ploše jednotlivě přes 50 m2 do 200 m2 živičných, o tl. vrstvy přes 50 do 100 mm</t>
  </si>
  <si>
    <t>-627901000</t>
  </si>
  <si>
    <t>PLO+14*0,3</t>
  </si>
  <si>
    <t>3</t>
  </si>
  <si>
    <t>113201111</t>
  </si>
  <si>
    <t>Vytrhání obrub s vybouráním lože, s přemístěním hmot na skládku na vzdálenost do 3 m nebo s naložením na dopravní prostředek chodníkových ležatých</t>
  </si>
  <si>
    <t>m</t>
  </si>
  <si>
    <t>-1832498224</t>
  </si>
  <si>
    <t>121101102</t>
  </si>
  <si>
    <t>Sejmutí ornice nebo lesní půdy s vodorovným přemístěním na hromady v místě upotřebení nebo na dočasné či trvalé skládky se složením, na vzdálenost přes 50 do 100 m</t>
  </si>
  <si>
    <t>m3</t>
  </si>
  <si>
    <t>-542179171</t>
  </si>
  <si>
    <t>PLZ*-1*0,15</t>
  </si>
  <si>
    <t>5</t>
  </si>
  <si>
    <t>122201401</t>
  </si>
  <si>
    <t>Vykopávky v zemnících na suchu s přehozením výkopku na vzdálenost do 3 m nebo s naložením na dopravní prostředek v hornině tř. 3 do 100 m3</t>
  </si>
  <si>
    <t>83543833</t>
  </si>
  <si>
    <t>PLZ*-1*0,24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</si>
  <si>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</si>
  <si>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</si>
  <si>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</si>
  <si>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1057638550</t>
  </si>
  <si>
    <t>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</si>
  <si>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</si>
  <si>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</si>
  <si>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329295949</t>
  </si>
  <si>
    <t>0,48*7 'Přepočtené koeficientem množství</t>
  </si>
  <si>
    <t>8</t>
  </si>
  <si>
    <t>181951102</t>
  </si>
  <si>
    <t>Úprava pláně vyrovnáním výškových rozdílů v hornině tř. 1 až 4 se zhutněním</t>
  </si>
  <si>
    <t>-1694859617</t>
  </si>
  <si>
    <t>9</t>
  </si>
  <si>
    <t>182301122</t>
  </si>
  <si>
    <t>Rozprostření a urovnání ornice ve svahu sklonu přes 1:5 při souvislé ploše do 500 m2, tl. vrstvy přes 100 do 150 mm</t>
  </si>
  <si>
    <t>-1196574098</t>
  </si>
  <si>
    <t>3,0*0,3</t>
  </si>
  <si>
    <t>Komunikace pozemní</t>
  </si>
  <si>
    <t>39</t>
  </si>
  <si>
    <t>564752111</t>
  </si>
  <si>
    <t>Podklad nebo kryt z vibrovaného štěrku VŠ s rozprostřením, vlhčením a zhutněním, po zhutnění tl. 150 mm</t>
  </si>
  <si>
    <t>1776745181</t>
  </si>
  <si>
    <t>PLZ*-1</t>
  </si>
  <si>
    <t>38</t>
  </si>
  <si>
    <t>564851111</t>
  </si>
  <si>
    <t>Podklad ze štěrkodrti ŠD s rozprostřením a zhutněním, po zhutnění tl. 150 mm</t>
  </si>
  <si>
    <t>1888729503</t>
  </si>
  <si>
    <t>10</t>
  </si>
  <si>
    <t>565145111</t>
  </si>
  <si>
    <t>Asfaltový beton vrstva podkladní ACP 16 (obalované kamenivo střednězrnné - OKS) s rozprostřením a zhutněním v pruhu šířky do 3 m, po zhutnění tl. 60 mm</t>
  </si>
  <si>
    <t>2061309395</t>
  </si>
  <si>
    <t>PL+14*0,3</t>
  </si>
  <si>
    <t>11</t>
  </si>
  <si>
    <t>577133111</t>
  </si>
  <si>
    <t>Asfaltový beton vrstva obrusná ACO 8 (ABJ) s rozprostřením a se zhutněním z nemodifikovaného asfaltu v pruhu šířky do 3 m, po zhutnění tl. 40 mm</t>
  </si>
  <si>
    <t>813142788</t>
  </si>
  <si>
    <t>12</t>
  </si>
  <si>
    <t>577134111</t>
  </si>
  <si>
    <t>Asfaltový beton vrstva obrusná ACO 11 (ABS) tř. I tl 40 mm š do 3 m z nemodifikovaného asfaltu</t>
  </si>
  <si>
    <t>-1228224156</t>
  </si>
  <si>
    <t>14*0,3</t>
  </si>
  <si>
    <t>13</t>
  </si>
  <si>
    <t>596212312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</si>
  <si>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A, pro plochy do 300 m2</t>
  </si>
  <si>
    <t>942657681</t>
  </si>
  <si>
    <t>0,8*(2,85-0,4-0,4)+0,4*(4,0+2*0,4)</t>
  </si>
  <si>
    <t>0,8*(6,8-0,4-0,4)+0,4*(4,0+2*0,4)</t>
  </si>
  <si>
    <t>14</t>
  </si>
  <si>
    <t>M</t>
  </si>
  <si>
    <t>RM5-0001</t>
  </si>
  <si>
    <t>BEST – KLASIKO pro nevidomé</t>
  </si>
  <si>
    <t>2026067869</t>
  </si>
  <si>
    <t>DL*1,02</t>
  </si>
  <si>
    <t>599142111</t>
  </si>
  <si>
    <t>Úprava zálivky dilatačních nebo pracovních spár v cementobetonovém krytu, hloubky do 40 mm, šířky přes 20 do 40 mm</t>
  </si>
  <si>
    <t>1641618826</t>
  </si>
  <si>
    <t>14+0,3*4+2,85*2+6,8+(6,8-2,45)</t>
  </si>
  <si>
    <t>Ostatní konstrukce a práce, bourání</t>
  </si>
  <si>
    <t>16</t>
  </si>
  <si>
    <t>914111111</t>
  </si>
  <si>
    <t>Montáž svislé dopravní značky do velikosti 1 m2 objímkami na sloupek nebo konzolu</t>
  </si>
  <si>
    <t>kus</t>
  </si>
  <si>
    <t>-1314999898</t>
  </si>
  <si>
    <t>17</t>
  </si>
  <si>
    <t>914511111</t>
  </si>
  <si>
    <t>Montáž sloupku dopravních značek délky do 3,5 m s betonovým základem</t>
  </si>
  <si>
    <t>1421432099</t>
  </si>
  <si>
    <t>18</t>
  </si>
  <si>
    <t>916111112</t>
  </si>
  <si>
    <t>Osazení obruby z velkých kostek bez boční opěry do lože z betonu prostého</t>
  </si>
  <si>
    <t>1688848736</t>
  </si>
  <si>
    <t>19</t>
  </si>
  <si>
    <t>916241113</t>
  </si>
  <si>
    <t>Osazení obrubníku kamenného ležatého s boční opěrou do lože z betonu prostého</t>
  </si>
  <si>
    <t>-1882173909</t>
  </si>
  <si>
    <t>20</t>
  </si>
  <si>
    <t>916991121</t>
  </si>
  <si>
    <t>Lože pod obrubníky, krajníky nebo obruby z dlažebních kostek z betonu prostého</t>
  </si>
  <si>
    <t>-997861979</t>
  </si>
  <si>
    <t>0,2*0,4*14</t>
  </si>
  <si>
    <t>919735113</t>
  </si>
  <si>
    <t>Řezání stávajícího živičného krytu hl do 150 mm</t>
  </si>
  <si>
    <t>1519001499</t>
  </si>
  <si>
    <t>14+0,3*4</t>
  </si>
  <si>
    <t>22</t>
  </si>
  <si>
    <t>919794441</t>
  </si>
  <si>
    <t>Úprava ploch kolem hydrantů, šoupat, poklopů a mříží nebo sloupů v živičných krytech pl do 2 m2</t>
  </si>
  <si>
    <t>-1180515516</t>
  </si>
  <si>
    <t>23</t>
  </si>
  <si>
    <t>966006132</t>
  </si>
  <si>
    <t>Odstranění značek dopravních nebo orientačních se sloupky s betonovými patkami</t>
  </si>
  <si>
    <t>-1881074866</t>
  </si>
  <si>
    <t>24</t>
  </si>
  <si>
    <t>966006211</t>
  </si>
  <si>
    <t>Odstranění svislých dopravních značek ze sloupů, sloupků nebo konzol</t>
  </si>
  <si>
    <t>-2093380987</t>
  </si>
  <si>
    <t>25</t>
  </si>
  <si>
    <t>979024443</t>
  </si>
  <si>
    <t>Očištění vybouraných obrubníků a krajníků silničních</t>
  </si>
  <si>
    <t>218777651</t>
  </si>
  <si>
    <t>26</t>
  </si>
  <si>
    <t>979054442</t>
  </si>
  <si>
    <t>Očištění vybouraných prvků komunikací od spojovacího materiálu s odklizením a uložením očištěných hmot a spojovacího materiálu na skládku na vzdálenost do 10 m dlaždic, desek nebo tvarovek s původním vyplněním spár cementovou maltou</t>
  </si>
  <si>
    <t>-691353841</t>
  </si>
  <si>
    <t>14*0,15</t>
  </si>
  <si>
    <t>997</t>
  </si>
  <si>
    <t>Přesun sutě</t>
  </si>
  <si>
    <t>27</t>
  </si>
  <si>
    <t>997002511</t>
  </si>
  <si>
    <t>Vodorovné přemístění suti a vybouraných hmot bez naložení, se složením a hrubým urovnáním na vzdálenost do 1 km</t>
  </si>
  <si>
    <t>t</t>
  </si>
  <si>
    <t>1867458863</t>
  </si>
  <si>
    <t>28</t>
  </si>
  <si>
    <t>997002519</t>
  </si>
  <si>
    <t>Vodorovné přemístění suti a vybouraných hmot bez naložení, se složením a hrubým urovnáním Příplatek k ceně za každý další i započatý 1 km přes 1 km</t>
  </si>
  <si>
    <t>-1177801366</t>
  </si>
  <si>
    <t>31,455*17 'Přepočtené koeficientem množství</t>
  </si>
  <si>
    <t>29</t>
  </si>
  <si>
    <t>997221611</t>
  </si>
  <si>
    <t>Nakládání suti na dopravní prostředky pro vodorovnou dopravu</t>
  </si>
  <si>
    <t>-225175051</t>
  </si>
  <si>
    <t>30</t>
  </si>
  <si>
    <t>997221845</t>
  </si>
  <si>
    <t>Poplatek za uložení odpadu z asfaltových povrchů a kamenitých podkladů k recyklaci</t>
  </si>
  <si>
    <t>308426363</t>
  </si>
  <si>
    <t>12,7</t>
  </si>
  <si>
    <t>31</t>
  </si>
  <si>
    <t>997221855</t>
  </si>
  <si>
    <t>Poplatek za uložení odpadu z kameniva na skládce (skládkovné)</t>
  </si>
  <si>
    <t>1020021916</t>
  </si>
  <si>
    <t>18,77</t>
  </si>
  <si>
    <t>998</t>
  </si>
  <si>
    <t>Přesun hmot</t>
  </si>
  <si>
    <t>32</t>
  </si>
  <si>
    <t>998225111</t>
  </si>
  <si>
    <t>Přesun hmot pro komunikace s krytem z kameniva, monolitickým betonovým nebo živičným dopravní vzdálenost do 200 m jakékoliv délky objektu</t>
  </si>
  <si>
    <t>742556835</t>
  </si>
  <si>
    <t>VRN</t>
  </si>
  <si>
    <t>Vedlejší rozpočtové náklady</t>
  </si>
  <si>
    <t>33</t>
  </si>
  <si>
    <t>R095000001</t>
  </si>
  <si>
    <t>VN - Zajištění a provedení všech prací a dodávek nezbytných k provedení díla, tj. prací a dodávek které nejsou přímo určeny rozsahem stavby, avšak jejich provedení je pro zhotovení stavby nezbytné (např. VRN/NUS vč. zařízení staveniště)</t>
  </si>
  <si>
    <t>kpl</t>
  </si>
  <si>
    <t>1024</t>
  </si>
  <si>
    <t>-40585042</t>
  </si>
  <si>
    <t>34</t>
  </si>
  <si>
    <t>R095000002</t>
  </si>
  <si>
    <t>VN - Vytýčení a ochrana stávajících inženýrských sítí - prověření existence stávajících podzemních i vzdušných vedení a zařízení, zajištění vytýčení  a provedení opatření pro jejich zajištění a ochranu po dobu výstavby</t>
  </si>
  <si>
    <t>-635142052</t>
  </si>
  <si>
    <t>35</t>
  </si>
  <si>
    <t>R095000003</t>
  </si>
  <si>
    <t>VN - Dopravní opatření po dobu stavby -  vybavení povolení zvláštního užívání, návrh DIO a zajištění dopravních opatření po dobu stavby včetně průběžné kontroly a udržování</t>
  </si>
  <si>
    <t>-1137348031</t>
  </si>
  <si>
    <t>36</t>
  </si>
  <si>
    <t>R095000008</t>
  </si>
  <si>
    <t>VN - Provedení zkoušek materiálů, zařízení a hutnění, komplexní vyzkoušení a zaškolení obsluhy v minimálním rozsahu daným ČSN</t>
  </si>
  <si>
    <t>1220730349</t>
  </si>
  <si>
    <t>37</t>
  </si>
  <si>
    <t>R095000025</t>
  </si>
  <si>
    <t>ON - Pořízení kompletní dokladové části stavby dle podmínek smlouvy o dílo (zejména kontroly, zkoušky, revize, atesty, prohlášení atd. )</t>
  </si>
  <si>
    <t>1881494751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</si>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</sst>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7"/>
      <c r="AS2" s="357"/>
      <c r="AT2" s="357"/>
      <c r="AU2" s="357"/>
      <c r="AV2" s="357"/>
      <c r="AW2" s="357"/>
      <c r="AX2" s="357"/>
      <c r="AY2" s="357"/>
      <c r="AZ2" s="357"/>
      <c r="BA2" s="357"/>
      <c r="BB2" s="357"/>
      <c r="BC2" s="357"/>
      <c r="BD2" s="357"/>
      <c r="BE2" s="357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2" t="s">
        <v>16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7"/>
      <c r="AQ5" s="29"/>
      <c r="BE5" s="320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4" t="s">
        <v>19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7"/>
      <c r="AQ6" s="29"/>
      <c r="BE6" s="321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1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1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1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1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1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1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1"/>
      <c r="BS13" s="22" t="s">
        <v>8</v>
      </c>
    </row>
    <row r="14" spans="1:74">
      <c r="B14" s="26"/>
      <c r="C14" s="27"/>
      <c r="D14" s="27"/>
      <c r="E14" s="325" t="s">
        <v>32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1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1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1"/>
      <c r="BS16" s="22" t="s">
        <v>6</v>
      </c>
    </row>
    <row r="17" spans="2:71" ht="18.399999999999999" customHeight="1">
      <c r="B17" s="26"/>
      <c r="C17" s="27"/>
      <c r="D17" s="27"/>
      <c r="E17" s="33" t="s">
        <v>29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1"/>
      <c r="BS17" s="22" t="s">
        <v>34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1"/>
      <c r="BS18" s="22" t="s">
        <v>8</v>
      </c>
    </row>
    <row r="19" spans="2:71" ht="14.45" customHeight="1">
      <c r="B19" s="26"/>
      <c r="C19" s="27"/>
      <c r="D19" s="35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1"/>
      <c r="BS19" s="22" t="s">
        <v>8</v>
      </c>
    </row>
    <row r="20" spans="2:71" ht="22.5" customHeight="1">
      <c r="B20" s="26"/>
      <c r="C20" s="27"/>
      <c r="D20" s="27"/>
      <c r="E20" s="327" t="s">
        <v>21</v>
      </c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7"/>
      <c r="Q20" s="327"/>
      <c r="R20" s="327"/>
      <c r="S20" s="327"/>
      <c r="T20" s="327"/>
      <c r="U20" s="327"/>
      <c r="V20" s="327"/>
      <c r="W20" s="327"/>
      <c r="X20" s="327"/>
      <c r="Y20" s="327"/>
      <c r="Z20" s="327"/>
      <c r="AA20" s="327"/>
      <c r="AB20" s="327"/>
      <c r="AC20" s="327"/>
      <c r="AD20" s="327"/>
      <c r="AE20" s="327"/>
      <c r="AF20" s="327"/>
      <c r="AG20" s="327"/>
      <c r="AH20" s="327"/>
      <c r="AI20" s="327"/>
      <c r="AJ20" s="327"/>
      <c r="AK20" s="327"/>
      <c r="AL20" s="327"/>
      <c r="AM20" s="327"/>
      <c r="AN20" s="327"/>
      <c r="AO20" s="27"/>
      <c r="AP20" s="27"/>
      <c r="AQ20" s="29"/>
      <c r="BE20" s="321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1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1"/>
    </row>
    <row r="23" spans="2:71" s="1" customFormat="1" ht="25.9" customHeight="1">
      <c r="B23" s="39"/>
      <c r="C23" s="40"/>
      <c r="D23" s="41" t="s">
        <v>36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8">
        <f>ROUND(AG51,2)</f>
        <v>0</v>
      </c>
      <c r="AL23" s="329"/>
      <c r="AM23" s="329"/>
      <c r="AN23" s="329"/>
      <c r="AO23" s="329"/>
      <c r="AP23" s="40"/>
      <c r="AQ23" s="43"/>
      <c r="BE23" s="321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1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0" t="s">
        <v>37</v>
      </c>
      <c r="M25" s="330"/>
      <c r="N25" s="330"/>
      <c r="O25" s="330"/>
      <c r="P25" s="40"/>
      <c r="Q25" s="40"/>
      <c r="R25" s="40"/>
      <c r="S25" s="40"/>
      <c r="T25" s="40"/>
      <c r="U25" s="40"/>
      <c r="V25" s="40"/>
      <c r="W25" s="330" t="s">
        <v>38</v>
      </c>
      <c r="X25" s="330"/>
      <c r="Y25" s="330"/>
      <c r="Z25" s="330"/>
      <c r="AA25" s="330"/>
      <c r="AB25" s="330"/>
      <c r="AC25" s="330"/>
      <c r="AD25" s="330"/>
      <c r="AE25" s="330"/>
      <c r="AF25" s="40"/>
      <c r="AG25" s="40"/>
      <c r="AH25" s="40"/>
      <c r="AI25" s="40"/>
      <c r="AJ25" s="40"/>
      <c r="AK25" s="330" t="s">
        <v>39</v>
      </c>
      <c r="AL25" s="330"/>
      <c r="AM25" s="330"/>
      <c r="AN25" s="330"/>
      <c r="AO25" s="330"/>
      <c r="AP25" s="40"/>
      <c r="AQ25" s="43"/>
      <c r="BE25" s="321"/>
    </row>
    <row r="26" spans="2:71" s="2" customFormat="1" ht="14.45" customHeight="1">
      <c r="B26" s="45"/>
      <c r="C26" s="46"/>
      <c r="D26" s="47" t="s">
        <v>40</v>
      </c>
      <c r="E26" s="46"/>
      <c r="F26" s="47" t="s">
        <v>41</v>
      </c>
      <c r="G26" s="46"/>
      <c r="H26" s="46"/>
      <c r="I26" s="46"/>
      <c r="J26" s="46"/>
      <c r="K26" s="46"/>
      <c r="L26" s="331">
        <v>0.21</v>
      </c>
      <c r="M26" s="332"/>
      <c r="N26" s="332"/>
      <c r="O26" s="332"/>
      <c r="P26" s="46"/>
      <c r="Q26" s="46"/>
      <c r="R26" s="46"/>
      <c r="S26" s="46"/>
      <c r="T26" s="46"/>
      <c r="U26" s="46"/>
      <c r="V26" s="46"/>
      <c r="W26" s="333">
        <f>ROUND(AZ51,2)</f>
        <v>0</v>
      </c>
      <c r="X26" s="332"/>
      <c r="Y26" s="332"/>
      <c r="Z26" s="332"/>
      <c r="AA26" s="332"/>
      <c r="AB26" s="332"/>
      <c r="AC26" s="332"/>
      <c r="AD26" s="332"/>
      <c r="AE26" s="332"/>
      <c r="AF26" s="46"/>
      <c r="AG26" s="46"/>
      <c r="AH26" s="46"/>
      <c r="AI26" s="46"/>
      <c r="AJ26" s="46"/>
      <c r="AK26" s="333">
        <f>ROUND(AV51,2)</f>
        <v>0</v>
      </c>
      <c r="AL26" s="332"/>
      <c r="AM26" s="332"/>
      <c r="AN26" s="332"/>
      <c r="AO26" s="332"/>
      <c r="AP26" s="46"/>
      <c r="AQ26" s="48"/>
      <c r="BE26" s="321"/>
    </row>
    <row r="27" spans="2:71" s="2" customFormat="1" ht="14.45" customHeight="1">
      <c r="B27" s="45"/>
      <c r="C27" s="46"/>
      <c r="D27" s="46"/>
      <c r="E27" s="46"/>
      <c r="F27" s="47" t="s">
        <v>42</v>
      </c>
      <c r="G27" s="46"/>
      <c r="H27" s="46"/>
      <c r="I27" s="46"/>
      <c r="J27" s="46"/>
      <c r="K27" s="46"/>
      <c r="L27" s="331">
        <v>0.15</v>
      </c>
      <c r="M27" s="332"/>
      <c r="N27" s="332"/>
      <c r="O27" s="332"/>
      <c r="P27" s="46"/>
      <c r="Q27" s="46"/>
      <c r="R27" s="46"/>
      <c r="S27" s="46"/>
      <c r="T27" s="46"/>
      <c r="U27" s="46"/>
      <c r="V27" s="46"/>
      <c r="W27" s="333">
        <f>ROUND(BA51,2)</f>
        <v>0</v>
      </c>
      <c r="X27" s="332"/>
      <c r="Y27" s="332"/>
      <c r="Z27" s="332"/>
      <c r="AA27" s="332"/>
      <c r="AB27" s="332"/>
      <c r="AC27" s="332"/>
      <c r="AD27" s="332"/>
      <c r="AE27" s="332"/>
      <c r="AF27" s="46"/>
      <c r="AG27" s="46"/>
      <c r="AH27" s="46"/>
      <c r="AI27" s="46"/>
      <c r="AJ27" s="46"/>
      <c r="AK27" s="333">
        <f>ROUND(AW51,2)</f>
        <v>0</v>
      </c>
      <c r="AL27" s="332"/>
      <c r="AM27" s="332"/>
      <c r="AN27" s="332"/>
      <c r="AO27" s="332"/>
      <c r="AP27" s="46"/>
      <c r="AQ27" s="48"/>
      <c r="BE27" s="321"/>
    </row>
    <row r="28" spans="2:71" s="2" customFormat="1" ht="14.45" hidden="1" customHeight="1">
      <c r="B28" s="45"/>
      <c r="C28" s="46"/>
      <c r="D28" s="46"/>
      <c r="E28" s="46"/>
      <c r="F28" s="47" t="s">
        <v>43</v>
      </c>
      <c r="G28" s="46"/>
      <c r="H28" s="46"/>
      <c r="I28" s="46"/>
      <c r="J28" s="46"/>
      <c r="K28" s="46"/>
      <c r="L28" s="331">
        <v>0.21</v>
      </c>
      <c r="M28" s="332"/>
      <c r="N28" s="332"/>
      <c r="O28" s="332"/>
      <c r="P28" s="46"/>
      <c r="Q28" s="46"/>
      <c r="R28" s="46"/>
      <c r="S28" s="46"/>
      <c r="T28" s="46"/>
      <c r="U28" s="46"/>
      <c r="V28" s="46"/>
      <c r="W28" s="333">
        <f>ROUND(BB51,2)</f>
        <v>0</v>
      </c>
      <c r="X28" s="332"/>
      <c r="Y28" s="332"/>
      <c r="Z28" s="332"/>
      <c r="AA28" s="332"/>
      <c r="AB28" s="332"/>
      <c r="AC28" s="332"/>
      <c r="AD28" s="332"/>
      <c r="AE28" s="332"/>
      <c r="AF28" s="46"/>
      <c r="AG28" s="46"/>
      <c r="AH28" s="46"/>
      <c r="AI28" s="46"/>
      <c r="AJ28" s="46"/>
      <c r="AK28" s="333">
        <v>0</v>
      </c>
      <c r="AL28" s="332"/>
      <c r="AM28" s="332"/>
      <c r="AN28" s="332"/>
      <c r="AO28" s="332"/>
      <c r="AP28" s="46"/>
      <c r="AQ28" s="48"/>
      <c r="BE28" s="321"/>
    </row>
    <row r="29" spans="2:71" s="2" customFormat="1" ht="14.45" hidden="1" customHeight="1">
      <c r="B29" s="45"/>
      <c r="C29" s="46"/>
      <c r="D29" s="46"/>
      <c r="E29" s="46"/>
      <c r="F29" s="47" t="s">
        <v>44</v>
      </c>
      <c r="G29" s="46"/>
      <c r="H29" s="46"/>
      <c r="I29" s="46"/>
      <c r="J29" s="46"/>
      <c r="K29" s="46"/>
      <c r="L29" s="331">
        <v>0.15</v>
      </c>
      <c r="M29" s="332"/>
      <c r="N29" s="332"/>
      <c r="O29" s="332"/>
      <c r="P29" s="46"/>
      <c r="Q29" s="46"/>
      <c r="R29" s="46"/>
      <c r="S29" s="46"/>
      <c r="T29" s="46"/>
      <c r="U29" s="46"/>
      <c r="V29" s="46"/>
      <c r="W29" s="333">
        <f>ROUND(BC51,2)</f>
        <v>0</v>
      </c>
      <c r="X29" s="332"/>
      <c r="Y29" s="332"/>
      <c r="Z29" s="332"/>
      <c r="AA29" s="332"/>
      <c r="AB29" s="332"/>
      <c r="AC29" s="332"/>
      <c r="AD29" s="332"/>
      <c r="AE29" s="332"/>
      <c r="AF29" s="46"/>
      <c r="AG29" s="46"/>
      <c r="AH29" s="46"/>
      <c r="AI29" s="46"/>
      <c r="AJ29" s="46"/>
      <c r="AK29" s="333">
        <v>0</v>
      </c>
      <c r="AL29" s="332"/>
      <c r="AM29" s="332"/>
      <c r="AN29" s="332"/>
      <c r="AO29" s="332"/>
      <c r="AP29" s="46"/>
      <c r="AQ29" s="48"/>
      <c r="BE29" s="321"/>
    </row>
    <row r="30" spans="2:71" s="2" customFormat="1" ht="14.45" hidden="1" customHeight="1">
      <c r="B30" s="45"/>
      <c r="C30" s="46"/>
      <c r="D30" s="46"/>
      <c r="E30" s="46"/>
      <c r="F30" s="47" t="s">
        <v>45</v>
      </c>
      <c r="G30" s="46"/>
      <c r="H30" s="46"/>
      <c r="I30" s="46"/>
      <c r="J30" s="46"/>
      <c r="K30" s="46"/>
      <c r="L30" s="331">
        <v>0</v>
      </c>
      <c r="M30" s="332"/>
      <c r="N30" s="332"/>
      <c r="O30" s="332"/>
      <c r="P30" s="46"/>
      <c r="Q30" s="46"/>
      <c r="R30" s="46"/>
      <c r="S30" s="46"/>
      <c r="T30" s="46"/>
      <c r="U30" s="46"/>
      <c r="V30" s="46"/>
      <c r="W30" s="333">
        <f>ROUND(BD51,2)</f>
        <v>0</v>
      </c>
      <c r="X30" s="332"/>
      <c r="Y30" s="332"/>
      <c r="Z30" s="332"/>
      <c r="AA30" s="332"/>
      <c r="AB30" s="332"/>
      <c r="AC30" s="332"/>
      <c r="AD30" s="332"/>
      <c r="AE30" s="332"/>
      <c r="AF30" s="46"/>
      <c r="AG30" s="46"/>
      <c r="AH30" s="46"/>
      <c r="AI30" s="46"/>
      <c r="AJ30" s="46"/>
      <c r="AK30" s="333">
        <v>0</v>
      </c>
      <c r="AL30" s="332"/>
      <c r="AM30" s="332"/>
      <c r="AN30" s="332"/>
      <c r="AO30" s="332"/>
      <c r="AP30" s="46"/>
      <c r="AQ30" s="48"/>
      <c r="BE30" s="321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1"/>
    </row>
    <row r="32" spans="2:71" s="1" customFormat="1" ht="25.9" customHeight="1">
      <c r="B32" s="39"/>
      <c r="C32" s="49"/>
      <c r="D32" s="50" t="s">
        <v>46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47</v>
      </c>
      <c r="U32" s="51"/>
      <c r="V32" s="51"/>
      <c r="W32" s="51"/>
      <c r="X32" s="334" t="s">
        <v>48</v>
      </c>
      <c r="Y32" s="335"/>
      <c r="Z32" s="335"/>
      <c r="AA32" s="335"/>
      <c r="AB32" s="335"/>
      <c r="AC32" s="51"/>
      <c r="AD32" s="51"/>
      <c r="AE32" s="51"/>
      <c r="AF32" s="51"/>
      <c r="AG32" s="51"/>
      <c r="AH32" s="51"/>
      <c r="AI32" s="51"/>
      <c r="AJ32" s="51"/>
      <c r="AK32" s="336">
        <f>SUM(AK23:AK30)</f>
        <v>0</v>
      </c>
      <c r="AL32" s="335"/>
      <c r="AM32" s="335"/>
      <c r="AN32" s="335"/>
      <c r="AO32" s="337"/>
      <c r="AP32" s="49"/>
      <c r="AQ32" s="53"/>
      <c r="BE32" s="321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49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171122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8" t="str">
        <f>K6</f>
        <v>Úprava místa pro přecházení - Jiráskova ul. u ZŠK</v>
      </c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339"/>
      <c r="AM42" s="339"/>
      <c r="AN42" s="339"/>
      <c r="AO42" s="339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Horažďovice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40" t="str">
        <f>IF(AN8= "","",AN8)</f>
        <v>23. 11. 2017</v>
      </c>
      <c r="AN44" s="340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1" t="str">
        <f>IF(E17="","",E17)</f>
        <v xml:space="preserve"> </v>
      </c>
      <c r="AN46" s="341"/>
      <c r="AO46" s="341"/>
      <c r="AP46" s="341"/>
      <c r="AQ46" s="61"/>
      <c r="AR46" s="59"/>
      <c r="AS46" s="342" t="s">
        <v>50</v>
      </c>
      <c r="AT46" s="343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4"/>
      <c r="AT47" s="345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6"/>
      <c r="AT48" s="347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0" s="1" customFormat="1" ht="29.25" customHeight="1">
      <c r="B49" s="39"/>
      <c r="C49" s="348" t="s">
        <v>51</v>
      </c>
      <c r="D49" s="349"/>
      <c r="E49" s="349"/>
      <c r="F49" s="349"/>
      <c r="G49" s="349"/>
      <c r="H49" s="77"/>
      <c r="I49" s="350" t="s">
        <v>52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1" t="s">
        <v>53</v>
      </c>
      <c r="AH49" s="349"/>
      <c r="AI49" s="349"/>
      <c r="AJ49" s="349"/>
      <c r="AK49" s="349"/>
      <c r="AL49" s="349"/>
      <c r="AM49" s="349"/>
      <c r="AN49" s="350" t="s">
        <v>54</v>
      </c>
      <c r="AO49" s="349"/>
      <c r="AP49" s="349"/>
      <c r="AQ49" s="78" t="s">
        <v>55</v>
      </c>
      <c r="AR49" s="59"/>
      <c r="AS49" s="79" t="s">
        <v>56</v>
      </c>
      <c r="AT49" s="80" t="s">
        <v>57</v>
      </c>
      <c r="AU49" s="80" t="s">
        <v>58</v>
      </c>
      <c r="AV49" s="80" t="s">
        <v>59</v>
      </c>
      <c r="AW49" s="80" t="s">
        <v>60</v>
      </c>
      <c r="AX49" s="80" t="s">
        <v>61</v>
      </c>
      <c r="AY49" s="80" t="s">
        <v>62</v>
      </c>
      <c r="AZ49" s="80" t="s">
        <v>63</v>
      </c>
      <c r="BA49" s="80" t="s">
        <v>64</v>
      </c>
      <c r="BB49" s="80" t="s">
        <v>65</v>
      </c>
      <c r="BC49" s="80" t="s">
        <v>66</v>
      </c>
      <c r="BD49" s="81" t="s">
        <v>67</v>
      </c>
    </row>
    <row r="50" spans="1:90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0" s="4" customFormat="1" ht="32.450000000000003" customHeight="1">
      <c r="B51" s="66"/>
      <c r="C51" s="85" t="s">
        <v>68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5">
        <f>ROUND(AG52,2)</f>
        <v>0</v>
      </c>
      <c r="AH51" s="355"/>
      <c r="AI51" s="355"/>
      <c r="AJ51" s="355"/>
      <c r="AK51" s="355"/>
      <c r="AL51" s="355"/>
      <c r="AM51" s="355"/>
      <c r="AN51" s="356">
        <f>SUM(AG51,AT51)</f>
        <v>0</v>
      </c>
      <c r="AO51" s="356"/>
      <c r="AP51" s="356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69</v>
      </c>
      <c r="BT51" s="92" t="s">
        <v>70</v>
      </c>
      <c r="BV51" s="92" t="s">
        <v>71</v>
      </c>
      <c r="BW51" s="92" t="s">
        <v>7</v>
      </c>
      <c r="BX51" s="92" t="s">
        <v>72</v>
      </c>
      <c r="CL51" s="92" t="s">
        <v>21</v>
      </c>
    </row>
    <row r="52" spans="1:90" s="5" customFormat="1" ht="37.5" customHeight="1">
      <c r="A52" s="93" t="s">
        <v>73</v>
      </c>
      <c r="B52" s="94"/>
      <c r="C52" s="95"/>
      <c r="D52" s="354" t="s">
        <v>16</v>
      </c>
      <c r="E52" s="354"/>
      <c r="F52" s="354"/>
      <c r="G52" s="354"/>
      <c r="H52" s="354"/>
      <c r="I52" s="96"/>
      <c r="J52" s="354" t="s">
        <v>19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2">
        <f>'171122 - Úprava místa pro...'!J25</f>
        <v>0</v>
      </c>
      <c r="AH52" s="353"/>
      <c r="AI52" s="353"/>
      <c r="AJ52" s="353"/>
      <c r="AK52" s="353"/>
      <c r="AL52" s="353"/>
      <c r="AM52" s="353"/>
      <c r="AN52" s="352">
        <f>SUM(AG52,AT52)</f>
        <v>0</v>
      </c>
      <c r="AO52" s="353"/>
      <c r="AP52" s="353"/>
      <c r="AQ52" s="97" t="s">
        <v>74</v>
      </c>
      <c r="AR52" s="98"/>
      <c r="AS52" s="99">
        <v>0</v>
      </c>
      <c r="AT52" s="100">
        <f>ROUND(SUM(AV52:AW52),2)</f>
        <v>0</v>
      </c>
      <c r="AU52" s="101">
        <f>'171122 - Úprava místa pro...'!P77</f>
        <v>0</v>
      </c>
      <c r="AV52" s="100">
        <f>'171122 - Úprava místa pro...'!J28</f>
        <v>0</v>
      </c>
      <c r="AW52" s="100">
        <f>'171122 - Úprava místa pro...'!J29</f>
        <v>0</v>
      </c>
      <c r="AX52" s="100">
        <f>'171122 - Úprava místa pro...'!J30</f>
        <v>0</v>
      </c>
      <c r="AY52" s="100">
        <f>'171122 - Úprava místa pro...'!J31</f>
        <v>0</v>
      </c>
      <c r="AZ52" s="100">
        <f>'171122 - Úprava místa pro...'!F28</f>
        <v>0</v>
      </c>
      <c r="BA52" s="100">
        <f>'171122 - Úprava místa pro...'!F29</f>
        <v>0</v>
      </c>
      <c r="BB52" s="100">
        <f>'171122 - Úprava místa pro...'!F30</f>
        <v>0</v>
      </c>
      <c r="BC52" s="100">
        <f>'171122 - Úprava místa pro...'!F31</f>
        <v>0</v>
      </c>
      <c r="BD52" s="102">
        <f>'171122 - Úprava místa pro...'!F32</f>
        <v>0</v>
      </c>
      <c r="BT52" s="103" t="s">
        <v>75</v>
      </c>
      <c r="BU52" s="103" t="s">
        <v>76</v>
      </c>
      <c r="BV52" s="103" t="s">
        <v>71</v>
      </c>
      <c r="BW52" s="103" t="s">
        <v>7</v>
      </c>
      <c r="BX52" s="103" t="s">
        <v>72</v>
      </c>
      <c r="CL52" s="103" t="s">
        <v>21</v>
      </c>
    </row>
    <row r="53" spans="1:90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0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algorithmName="SHA-512" hashValue="4k1tU+rqBnpU4sxNP7jEk+6P7tI46NUHZbSfhY9WVg3S3+Ckz+t983RGVrjqwfqpmmqKOse6nyXIz0EyOoDCeg==" saltValue="dKqOCOpiCiL82UV7ZosNgw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71122 - Úprava místa pr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5"/>
      <c r="C1" s="105"/>
      <c r="D1" s="106" t="s">
        <v>1</v>
      </c>
      <c r="E1" s="105"/>
      <c r="F1" s="107" t="s">
        <v>77</v>
      </c>
      <c r="G1" s="361" t="s">
        <v>78</v>
      </c>
      <c r="H1" s="361"/>
      <c r="I1" s="108"/>
      <c r="J1" s="107" t="s">
        <v>79</v>
      </c>
      <c r="K1" s="106" t="s">
        <v>80</v>
      </c>
      <c r="L1" s="107" t="s">
        <v>81</v>
      </c>
      <c r="M1" s="107"/>
      <c r="N1" s="107"/>
      <c r="O1" s="107"/>
      <c r="P1" s="107"/>
      <c r="Q1" s="107"/>
      <c r="R1" s="107"/>
      <c r="S1" s="107"/>
      <c r="T1" s="10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2" t="s">
        <v>7</v>
      </c>
      <c r="AZ2" s="109" t="s">
        <v>82</v>
      </c>
      <c r="BA2" s="109" t="s">
        <v>21</v>
      </c>
      <c r="BB2" s="109" t="s">
        <v>21</v>
      </c>
      <c r="BC2" s="109" t="s">
        <v>83</v>
      </c>
      <c r="BD2" s="109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0"/>
      <c r="J3" s="24"/>
      <c r="K3" s="25"/>
      <c r="AT3" s="22" t="s">
        <v>84</v>
      </c>
      <c r="AZ3" s="109" t="s">
        <v>85</v>
      </c>
      <c r="BA3" s="109" t="s">
        <v>21</v>
      </c>
      <c r="BB3" s="109" t="s">
        <v>21</v>
      </c>
      <c r="BC3" s="109" t="s">
        <v>86</v>
      </c>
      <c r="BD3" s="109" t="s">
        <v>84</v>
      </c>
    </row>
    <row r="4" spans="1:70" ht="36.950000000000003" customHeight="1">
      <c r="B4" s="26"/>
      <c r="C4" s="27"/>
      <c r="D4" s="28" t="s">
        <v>87</v>
      </c>
      <c r="E4" s="27"/>
      <c r="F4" s="27"/>
      <c r="G4" s="27"/>
      <c r="H4" s="27"/>
      <c r="I4" s="111"/>
      <c r="J4" s="27"/>
      <c r="K4" s="29"/>
      <c r="M4" s="30" t="s">
        <v>12</v>
      </c>
      <c r="AT4" s="22" t="s">
        <v>6</v>
      </c>
      <c r="AZ4" s="109" t="s">
        <v>88</v>
      </c>
      <c r="BA4" s="109" t="s">
        <v>21</v>
      </c>
      <c r="BB4" s="109" t="s">
        <v>21</v>
      </c>
      <c r="BC4" s="109" t="s">
        <v>89</v>
      </c>
      <c r="BD4" s="109" t="s">
        <v>84</v>
      </c>
    </row>
    <row r="5" spans="1:70" ht="6.95" customHeight="1">
      <c r="B5" s="26"/>
      <c r="C5" s="27"/>
      <c r="D5" s="27"/>
      <c r="E5" s="27"/>
      <c r="F5" s="27"/>
      <c r="G5" s="27"/>
      <c r="H5" s="27"/>
      <c r="I5" s="111"/>
      <c r="J5" s="27"/>
      <c r="K5" s="29"/>
      <c r="AZ5" s="109" t="s">
        <v>90</v>
      </c>
      <c r="BA5" s="109" t="s">
        <v>21</v>
      </c>
      <c r="BB5" s="109" t="s">
        <v>21</v>
      </c>
      <c r="BC5" s="109" t="s">
        <v>91</v>
      </c>
      <c r="BD5" s="109" t="s">
        <v>84</v>
      </c>
    </row>
    <row r="6" spans="1:70" s="1" customFormat="1">
      <c r="B6" s="39"/>
      <c r="C6" s="40"/>
      <c r="D6" s="35" t="s">
        <v>18</v>
      </c>
      <c r="E6" s="40"/>
      <c r="F6" s="40"/>
      <c r="G6" s="40"/>
      <c r="H6" s="40"/>
      <c r="I6" s="112"/>
      <c r="J6" s="40"/>
      <c r="K6" s="43"/>
    </row>
    <row r="7" spans="1:70" s="1" customFormat="1" ht="36.950000000000003" customHeight="1">
      <c r="B7" s="39"/>
      <c r="C7" s="40"/>
      <c r="D7" s="40"/>
      <c r="E7" s="358" t="s">
        <v>19</v>
      </c>
      <c r="F7" s="359"/>
      <c r="G7" s="359"/>
      <c r="H7" s="359"/>
      <c r="I7" s="112"/>
      <c r="J7" s="40"/>
      <c r="K7" s="43"/>
    </row>
    <row r="8" spans="1:70" s="1" customFormat="1" ht="13.5">
      <c r="B8" s="39"/>
      <c r="C8" s="40"/>
      <c r="D8" s="40"/>
      <c r="E8" s="40"/>
      <c r="F8" s="40"/>
      <c r="G8" s="40"/>
      <c r="H8" s="40"/>
      <c r="I8" s="112"/>
      <c r="J8" s="40"/>
      <c r="K8" s="43"/>
    </row>
    <row r="9" spans="1:70" s="1" customFormat="1" ht="14.45" customHeight="1">
      <c r="B9" s="39"/>
      <c r="C9" s="40"/>
      <c r="D9" s="35" t="s">
        <v>20</v>
      </c>
      <c r="E9" s="40"/>
      <c r="F9" s="33" t="s">
        <v>21</v>
      </c>
      <c r="G9" s="40"/>
      <c r="H9" s="40"/>
      <c r="I9" s="113" t="s">
        <v>22</v>
      </c>
      <c r="J9" s="33" t="s">
        <v>21</v>
      </c>
      <c r="K9" s="43"/>
    </row>
    <row r="10" spans="1:70" s="1" customFormat="1" ht="14.45" customHeight="1">
      <c r="B10" s="39"/>
      <c r="C10" s="40"/>
      <c r="D10" s="35" t="s">
        <v>23</v>
      </c>
      <c r="E10" s="40"/>
      <c r="F10" s="33" t="s">
        <v>24</v>
      </c>
      <c r="G10" s="40"/>
      <c r="H10" s="40"/>
      <c r="I10" s="113" t="s">
        <v>25</v>
      </c>
      <c r="J10" s="114" t="str">
        <f>'Rekapitulace stavby'!AN8</f>
        <v>23. 11. 2017</v>
      </c>
      <c r="K10" s="43"/>
    </row>
    <row r="11" spans="1:70" s="1" customFormat="1" ht="10.9" customHeight="1">
      <c r="B11" s="39"/>
      <c r="C11" s="40"/>
      <c r="D11" s="40"/>
      <c r="E11" s="40"/>
      <c r="F11" s="40"/>
      <c r="G11" s="40"/>
      <c r="H11" s="40"/>
      <c r="I11" s="112"/>
      <c r="J11" s="40"/>
      <c r="K11" s="43"/>
    </row>
    <row r="12" spans="1:70" s="1" customFormat="1" ht="14.45" customHeight="1">
      <c r="B12" s="39"/>
      <c r="C12" s="40"/>
      <c r="D12" s="35" t="s">
        <v>27</v>
      </c>
      <c r="E12" s="40"/>
      <c r="F12" s="40"/>
      <c r="G12" s="40"/>
      <c r="H12" s="40"/>
      <c r="I12" s="113" t="s">
        <v>28</v>
      </c>
      <c r="J12" s="33" t="str">
        <f>IF('Rekapitulace stavby'!AN10="","",'Rekapitulace stavby'!AN10)</f>
        <v/>
      </c>
      <c r="K12" s="43"/>
    </row>
    <row r="13" spans="1:70" s="1" customFormat="1" ht="18" customHeight="1">
      <c r="B13" s="39"/>
      <c r="C13" s="40"/>
      <c r="D13" s="40"/>
      <c r="E13" s="33" t="str">
        <f>IF('Rekapitulace stavby'!E11="","",'Rekapitulace stavby'!E11)</f>
        <v xml:space="preserve"> </v>
      </c>
      <c r="F13" s="40"/>
      <c r="G13" s="40"/>
      <c r="H13" s="40"/>
      <c r="I13" s="113" t="s">
        <v>30</v>
      </c>
      <c r="J13" s="33" t="str">
        <f>IF('Rekapitulace stavby'!AN11="","",'Rekapitulace stavby'!AN11)</f>
        <v/>
      </c>
      <c r="K13" s="43"/>
    </row>
    <row r="14" spans="1:70" s="1" customFormat="1" ht="6.95" customHeight="1">
      <c r="B14" s="39"/>
      <c r="C14" s="40"/>
      <c r="D14" s="40"/>
      <c r="E14" s="40"/>
      <c r="F14" s="40"/>
      <c r="G14" s="40"/>
      <c r="H14" s="40"/>
      <c r="I14" s="112"/>
      <c r="J14" s="40"/>
      <c r="K14" s="43"/>
    </row>
    <row r="15" spans="1:70" s="1" customFormat="1" ht="14.45" customHeight="1">
      <c r="B15" s="39"/>
      <c r="C15" s="40"/>
      <c r="D15" s="35" t="s">
        <v>31</v>
      </c>
      <c r="E15" s="40"/>
      <c r="F15" s="40"/>
      <c r="G15" s="40"/>
      <c r="H15" s="40"/>
      <c r="I15" s="113" t="s">
        <v>28</v>
      </c>
      <c r="J15" s="33" t="str">
        <f>IF('Rekapitulace stavby'!AN13="Vyplň údaj","",IF('Rekapitulace stavby'!AN13="","",'Rekapitulace stavby'!AN13))</f>
        <v/>
      </c>
      <c r="K15" s="43"/>
    </row>
    <row r="16" spans="1:70" s="1" customFormat="1" ht="18" customHeight="1">
      <c r="B16" s="39"/>
      <c r="C16" s="40"/>
      <c r="D16" s="40"/>
      <c r="E16" s="33" t="str">
        <f>IF('Rekapitulace stavby'!E14="Vyplň údaj","",IF('Rekapitulace stavby'!E14="","",'Rekapitulace stavby'!E14))</f>
        <v/>
      </c>
      <c r="F16" s="40"/>
      <c r="G16" s="40"/>
      <c r="H16" s="40"/>
      <c r="I16" s="113" t="s">
        <v>30</v>
      </c>
      <c r="J16" s="33" t="str">
        <f>IF('Rekapitulace stavby'!AN14="Vyplň údaj","",IF('Rekapitulace stavby'!AN14="","",'Rekapitulace stavby'!AN14))</f>
        <v/>
      </c>
      <c r="K16" s="43"/>
    </row>
    <row r="17" spans="2:11" s="1" customFormat="1" ht="6.95" customHeight="1">
      <c r="B17" s="39"/>
      <c r="C17" s="40"/>
      <c r="D17" s="40"/>
      <c r="E17" s="40"/>
      <c r="F17" s="40"/>
      <c r="G17" s="40"/>
      <c r="H17" s="40"/>
      <c r="I17" s="112"/>
      <c r="J17" s="40"/>
      <c r="K17" s="43"/>
    </row>
    <row r="18" spans="2:11" s="1" customFormat="1" ht="14.45" customHeight="1">
      <c r="B18" s="39"/>
      <c r="C18" s="40"/>
      <c r="D18" s="35" t="s">
        <v>33</v>
      </c>
      <c r="E18" s="40"/>
      <c r="F18" s="40"/>
      <c r="G18" s="40"/>
      <c r="H18" s="40"/>
      <c r="I18" s="113" t="s">
        <v>28</v>
      </c>
      <c r="J18" s="33" t="str">
        <f>IF('Rekapitulace stavby'!AN16="","",'Rekapitulace stavby'!AN16)</f>
        <v/>
      </c>
      <c r="K18" s="43"/>
    </row>
    <row r="19" spans="2:11" s="1" customFormat="1" ht="18" customHeight="1">
      <c r="B19" s="39"/>
      <c r="C19" s="40"/>
      <c r="D19" s="40"/>
      <c r="E19" s="33" t="str">
        <f>IF('Rekapitulace stavby'!E17="","",'Rekapitulace stavby'!E17)</f>
        <v xml:space="preserve"> </v>
      </c>
      <c r="F19" s="40"/>
      <c r="G19" s="40"/>
      <c r="H19" s="40"/>
      <c r="I19" s="113" t="s">
        <v>30</v>
      </c>
      <c r="J19" s="33" t="str">
        <f>IF('Rekapitulace stavby'!AN17="","",'Rekapitulace stavby'!AN17)</f>
        <v/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12"/>
      <c r="J20" s="40"/>
      <c r="K20" s="43"/>
    </row>
    <row r="21" spans="2:11" s="1" customFormat="1" ht="14.45" customHeight="1">
      <c r="B21" s="39"/>
      <c r="C21" s="40"/>
      <c r="D21" s="35" t="s">
        <v>35</v>
      </c>
      <c r="E21" s="40"/>
      <c r="F21" s="40"/>
      <c r="G21" s="40"/>
      <c r="H21" s="40"/>
      <c r="I21" s="112"/>
      <c r="J21" s="40"/>
      <c r="K21" s="43"/>
    </row>
    <row r="22" spans="2:11" s="6" customFormat="1" ht="22.5" customHeight="1">
      <c r="B22" s="115"/>
      <c r="C22" s="116"/>
      <c r="D22" s="116"/>
      <c r="E22" s="327" t="s">
        <v>21</v>
      </c>
      <c r="F22" s="327"/>
      <c r="G22" s="327"/>
      <c r="H22" s="327"/>
      <c r="I22" s="117"/>
      <c r="J22" s="116"/>
      <c r="K22" s="118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12"/>
      <c r="J23" s="40"/>
      <c r="K23" s="43"/>
    </row>
    <row r="24" spans="2:11" s="1" customFormat="1" ht="6.95" customHeight="1">
      <c r="B24" s="39"/>
      <c r="C24" s="40"/>
      <c r="D24" s="83"/>
      <c r="E24" s="83"/>
      <c r="F24" s="83"/>
      <c r="G24" s="83"/>
      <c r="H24" s="83"/>
      <c r="I24" s="119"/>
      <c r="J24" s="83"/>
      <c r="K24" s="120"/>
    </row>
    <row r="25" spans="2:11" s="1" customFormat="1" ht="25.35" customHeight="1">
      <c r="B25" s="39"/>
      <c r="C25" s="40"/>
      <c r="D25" s="121" t="s">
        <v>36</v>
      </c>
      <c r="E25" s="40"/>
      <c r="F25" s="40"/>
      <c r="G25" s="40"/>
      <c r="H25" s="40"/>
      <c r="I25" s="112"/>
      <c r="J25" s="122">
        <f>ROUND(J77,2)</f>
        <v>0</v>
      </c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9"/>
      <c r="J26" s="83"/>
      <c r="K26" s="120"/>
    </row>
    <row r="27" spans="2:11" s="1" customFormat="1" ht="14.45" customHeight="1">
      <c r="B27" s="39"/>
      <c r="C27" s="40"/>
      <c r="D27" s="40"/>
      <c r="E27" s="40"/>
      <c r="F27" s="44" t="s">
        <v>38</v>
      </c>
      <c r="G27" s="40"/>
      <c r="H27" s="40"/>
      <c r="I27" s="123" t="s">
        <v>37</v>
      </c>
      <c r="J27" s="44" t="s">
        <v>39</v>
      </c>
      <c r="K27" s="43"/>
    </row>
    <row r="28" spans="2:11" s="1" customFormat="1" ht="14.45" customHeight="1">
      <c r="B28" s="39"/>
      <c r="C28" s="40"/>
      <c r="D28" s="47" t="s">
        <v>40</v>
      </c>
      <c r="E28" s="47" t="s">
        <v>41</v>
      </c>
      <c r="F28" s="124">
        <f>ROUND(SUM(BE77:BE148), 2)</f>
        <v>0</v>
      </c>
      <c r="G28" s="40"/>
      <c r="H28" s="40"/>
      <c r="I28" s="125">
        <v>0.21</v>
      </c>
      <c r="J28" s="124">
        <f>ROUND(ROUND((SUM(BE77:BE148)), 2)*I28, 2)</f>
        <v>0</v>
      </c>
      <c r="K28" s="43"/>
    </row>
    <row r="29" spans="2:11" s="1" customFormat="1" ht="14.45" customHeight="1">
      <c r="B29" s="39"/>
      <c r="C29" s="40"/>
      <c r="D29" s="40"/>
      <c r="E29" s="47" t="s">
        <v>42</v>
      </c>
      <c r="F29" s="124">
        <f>ROUND(SUM(BF77:BF148), 2)</f>
        <v>0</v>
      </c>
      <c r="G29" s="40"/>
      <c r="H29" s="40"/>
      <c r="I29" s="125">
        <v>0.15</v>
      </c>
      <c r="J29" s="124">
        <f>ROUND(ROUND((SUM(BF77:BF148)), 2)*I29, 2)</f>
        <v>0</v>
      </c>
      <c r="K29" s="43"/>
    </row>
    <row r="30" spans="2:11" s="1" customFormat="1" ht="14.45" hidden="1" customHeight="1">
      <c r="B30" s="39"/>
      <c r="C30" s="40"/>
      <c r="D30" s="40"/>
      <c r="E30" s="47" t="s">
        <v>43</v>
      </c>
      <c r="F30" s="124">
        <f>ROUND(SUM(BG77:BG148), 2)</f>
        <v>0</v>
      </c>
      <c r="G30" s="40"/>
      <c r="H30" s="40"/>
      <c r="I30" s="125">
        <v>0.21</v>
      </c>
      <c r="J30" s="124">
        <v>0</v>
      </c>
      <c r="K30" s="43"/>
    </row>
    <row r="31" spans="2:11" s="1" customFormat="1" ht="14.45" hidden="1" customHeight="1">
      <c r="B31" s="39"/>
      <c r="C31" s="40"/>
      <c r="D31" s="40"/>
      <c r="E31" s="47" t="s">
        <v>44</v>
      </c>
      <c r="F31" s="124">
        <f>ROUND(SUM(BH77:BH148), 2)</f>
        <v>0</v>
      </c>
      <c r="G31" s="40"/>
      <c r="H31" s="40"/>
      <c r="I31" s="125">
        <v>0.15</v>
      </c>
      <c r="J31" s="124"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45</v>
      </c>
      <c r="F32" s="124">
        <f>ROUND(SUM(BI77:BI148), 2)</f>
        <v>0</v>
      </c>
      <c r="G32" s="40"/>
      <c r="H32" s="40"/>
      <c r="I32" s="125">
        <v>0</v>
      </c>
      <c r="J32" s="124">
        <v>0</v>
      </c>
      <c r="K32" s="43"/>
    </row>
    <row r="33" spans="2:11" s="1" customFormat="1" ht="6.95" customHeight="1">
      <c r="B33" s="39"/>
      <c r="C33" s="40"/>
      <c r="D33" s="40"/>
      <c r="E33" s="40"/>
      <c r="F33" s="40"/>
      <c r="G33" s="40"/>
      <c r="H33" s="40"/>
      <c r="I33" s="112"/>
      <c r="J33" s="40"/>
      <c r="K33" s="43"/>
    </row>
    <row r="34" spans="2:11" s="1" customFormat="1" ht="25.35" customHeight="1">
      <c r="B34" s="39"/>
      <c r="C34" s="126"/>
      <c r="D34" s="127" t="s">
        <v>46</v>
      </c>
      <c r="E34" s="77"/>
      <c r="F34" s="77"/>
      <c r="G34" s="128" t="s">
        <v>47</v>
      </c>
      <c r="H34" s="129" t="s">
        <v>48</v>
      </c>
      <c r="I34" s="130"/>
      <c r="J34" s="131">
        <f>SUM(J25:J32)</f>
        <v>0</v>
      </c>
      <c r="K34" s="132"/>
    </row>
    <row r="35" spans="2:11" s="1" customFormat="1" ht="14.45" customHeight="1">
      <c r="B35" s="54"/>
      <c r="C35" s="55"/>
      <c r="D35" s="55"/>
      <c r="E35" s="55"/>
      <c r="F35" s="55"/>
      <c r="G35" s="55"/>
      <c r="H35" s="55"/>
      <c r="I35" s="133"/>
      <c r="J35" s="55"/>
      <c r="K35" s="56"/>
    </row>
    <row r="39" spans="2:11" s="1" customFormat="1" ht="6.95" customHeight="1">
      <c r="B39" s="134"/>
      <c r="C39" s="135"/>
      <c r="D39" s="135"/>
      <c r="E39" s="135"/>
      <c r="F39" s="135"/>
      <c r="G39" s="135"/>
      <c r="H39" s="135"/>
      <c r="I39" s="136"/>
      <c r="J39" s="135"/>
      <c r="K39" s="137"/>
    </row>
    <row r="40" spans="2:11" s="1" customFormat="1" ht="36.950000000000003" customHeight="1">
      <c r="B40" s="39"/>
      <c r="C40" s="28" t="s">
        <v>92</v>
      </c>
      <c r="D40" s="40"/>
      <c r="E40" s="40"/>
      <c r="F40" s="40"/>
      <c r="G40" s="40"/>
      <c r="H40" s="40"/>
      <c r="I40" s="112"/>
      <c r="J40" s="40"/>
      <c r="K40" s="43"/>
    </row>
    <row r="41" spans="2:11" s="1" customFormat="1" ht="6.95" customHeight="1">
      <c r="B41" s="39"/>
      <c r="C41" s="40"/>
      <c r="D41" s="40"/>
      <c r="E41" s="40"/>
      <c r="F41" s="40"/>
      <c r="G41" s="40"/>
      <c r="H41" s="40"/>
      <c r="I41" s="112"/>
      <c r="J41" s="40"/>
      <c r="K41" s="43"/>
    </row>
    <row r="42" spans="2:11" s="1" customFormat="1" ht="14.45" customHeight="1">
      <c r="B42" s="39"/>
      <c r="C42" s="35" t="s">
        <v>18</v>
      </c>
      <c r="D42" s="40"/>
      <c r="E42" s="40"/>
      <c r="F42" s="40"/>
      <c r="G42" s="40"/>
      <c r="H42" s="40"/>
      <c r="I42" s="112"/>
      <c r="J42" s="40"/>
      <c r="K42" s="43"/>
    </row>
    <row r="43" spans="2:11" s="1" customFormat="1" ht="23.25" customHeight="1">
      <c r="B43" s="39"/>
      <c r="C43" s="40"/>
      <c r="D43" s="40"/>
      <c r="E43" s="358" t="str">
        <f>E7</f>
        <v>Úprava místa pro přecházení - Jiráskova ul. u ZŠK</v>
      </c>
      <c r="F43" s="359"/>
      <c r="G43" s="359"/>
      <c r="H43" s="359"/>
      <c r="I43" s="112"/>
      <c r="J43" s="40"/>
      <c r="K43" s="43"/>
    </row>
    <row r="44" spans="2:11" s="1" customFormat="1" ht="6.95" customHeight="1">
      <c r="B44" s="39"/>
      <c r="C44" s="40"/>
      <c r="D44" s="40"/>
      <c r="E44" s="40"/>
      <c r="F44" s="40"/>
      <c r="G44" s="40"/>
      <c r="H44" s="40"/>
      <c r="I44" s="112"/>
      <c r="J44" s="40"/>
      <c r="K44" s="43"/>
    </row>
    <row r="45" spans="2:11" s="1" customFormat="1" ht="18" customHeight="1">
      <c r="B45" s="39"/>
      <c r="C45" s="35" t="s">
        <v>23</v>
      </c>
      <c r="D45" s="40"/>
      <c r="E45" s="40"/>
      <c r="F45" s="33" t="str">
        <f>F10</f>
        <v>Horažďovice</v>
      </c>
      <c r="G45" s="40"/>
      <c r="H45" s="40"/>
      <c r="I45" s="113" t="s">
        <v>25</v>
      </c>
      <c r="J45" s="114" t="str">
        <f>IF(J10="","",J10)</f>
        <v>23. 11. 2017</v>
      </c>
      <c r="K45" s="43"/>
    </row>
    <row r="46" spans="2:11" s="1" customFormat="1" ht="6.95" customHeight="1">
      <c r="B46" s="39"/>
      <c r="C46" s="40"/>
      <c r="D46" s="40"/>
      <c r="E46" s="40"/>
      <c r="F46" s="40"/>
      <c r="G46" s="40"/>
      <c r="H46" s="40"/>
      <c r="I46" s="112"/>
      <c r="J46" s="40"/>
      <c r="K46" s="43"/>
    </row>
    <row r="47" spans="2:11" s="1" customFormat="1">
      <c r="B47" s="39"/>
      <c r="C47" s="35" t="s">
        <v>27</v>
      </c>
      <c r="D47" s="40"/>
      <c r="E47" s="40"/>
      <c r="F47" s="33" t="str">
        <f>E13</f>
        <v xml:space="preserve"> </v>
      </c>
      <c r="G47" s="40"/>
      <c r="H47" s="40"/>
      <c r="I47" s="113" t="s">
        <v>33</v>
      </c>
      <c r="J47" s="33" t="str">
        <f>E19</f>
        <v xml:space="preserve"> </v>
      </c>
      <c r="K47" s="43"/>
    </row>
    <row r="48" spans="2:11" s="1" customFormat="1" ht="14.45" customHeight="1">
      <c r="B48" s="39"/>
      <c r="C48" s="35" t="s">
        <v>31</v>
      </c>
      <c r="D48" s="40"/>
      <c r="E48" s="40"/>
      <c r="F48" s="33" t="str">
        <f>IF(E16="","",E16)</f>
        <v/>
      </c>
      <c r="G48" s="40"/>
      <c r="H48" s="40"/>
      <c r="I48" s="112"/>
      <c r="J48" s="40"/>
      <c r="K48" s="43"/>
    </row>
    <row r="49" spans="2:47" s="1" customFormat="1" ht="10.35" customHeight="1">
      <c r="B49" s="39"/>
      <c r="C49" s="40"/>
      <c r="D49" s="40"/>
      <c r="E49" s="40"/>
      <c r="F49" s="40"/>
      <c r="G49" s="40"/>
      <c r="H49" s="40"/>
      <c r="I49" s="112"/>
      <c r="J49" s="40"/>
      <c r="K49" s="43"/>
    </row>
    <row r="50" spans="2:47" s="1" customFormat="1" ht="29.25" customHeight="1">
      <c r="B50" s="39"/>
      <c r="C50" s="138" t="s">
        <v>93</v>
      </c>
      <c r="D50" s="126"/>
      <c r="E50" s="126"/>
      <c r="F50" s="126"/>
      <c r="G50" s="126"/>
      <c r="H50" s="126"/>
      <c r="I50" s="139"/>
      <c r="J50" s="140" t="s">
        <v>94</v>
      </c>
      <c r="K50" s="141"/>
    </row>
    <row r="51" spans="2:47" s="1" customFormat="1" ht="10.35" customHeight="1">
      <c r="B51" s="39"/>
      <c r="C51" s="40"/>
      <c r="D51" s="40"/>
      <c r="E51" s="40"/>
      <c r="F51" s="40"/>
      <c r="G51" s="40"/>
      <c r="H51" s="40"/>
      <c r="I51" s="112"/>
      <c r="J51" s="40"/>
      <c r="K51" s="43"/>
    </row>
    <row r="52" spans="2:47" s="1" customFormat="1" ht="29.25" customHeight="1">
      <c r="B52" s="39"/>
      <c r="C52" s="142" t="s">
        <v>95</v>
      </c>
      <c r="D52" s="40"/>
      <c r="E52" s="40"/>
      <c r="F52" s="40"/>
      <c r="G52" s="40"/>
      <c r="H52" s="40"/>
      <c r="I52" s="112"/>
      <c r="J52" s="122">
        <f>J77</f>
        <v>0</v>
      </c>
      <c r="K52" s="43"/>
      <c r="AU52" s="22" t="s">
        <v>96</v>
      </c>
    </row>
    <row r="53" spans="2:47" s="7" customFormat="1" ht="24.95" customHeight="1">
      <c r="B53" s="143"/>
      <c r="C53" s="144"/>
      <c r="D53" s="145" t="s">
        <v>97</v>
      </c>
      <c r="E53" s="146"/>
      <c r="F53" s="146"/>
      <c r="G53" s="146"/>
      <c r="H53" s="146"/>
      <c r="I53" s="147"/>
      <c r="J53" s="148">
        <f>J78</f>
        <v>0</v>
      </c>
      <c r="K53" s="149"/>
    </row>
    <row r="54" spans="2:47" s="8" customFormat="1" ht="19.899999999999999" customHeight="1">
      <c r="B54" s="150"/>
      <c r="C54" s="151"/>
      <c r="D54" s="152" t="s">
        <v>98</v>
      </c>
      <c r="E54" s="153"/>
      <c r="F54" s="153"/>
      <c r="G54" s="153"/>
      <c r="H54" s="153"/>
      <c r="I54" s="154"/>
      <c r="J54" s="155">
        <f>J79</f>
        <v>0</v>
      </c>
      <c r="K54" s="156"/>
    </row>
    <row r="55" spans="2:47" s="8" customFormat="1" ht="19.899999999999999" customHeight="1">
      <c r="B55" s="150"/>
      <c r="C55" s="151"/>
      <c r="D55" s="152" t="s">
        <v>99</v>
      </c>
      <c r="E55" s="153"/>
      <c r="F55" s="153"/>
      <c r="G55" s="153"/>
      <c r="H55" s="153"/>
      <c r="I55" s="154"/>
      <c r="J55" s="155">
        <f>J98</f>
        <v>0</v>
      </c>
      <c r="K55" s="156"/>
    </row>
    <row r="56" spans="2:47" s="8" customFormat="1" ht="19.899999999999999" customHeight="1">
      <c r="B56" s="150"/>
      <c r="C56" s="151"/>
      <c r="D56" s="152" t="s">
        <v>100</v>
      </c>
      <c r="E56" s="153"/>
      <c r="F56" s="153"/>
      <c r="G56" s="153"/>
      <c r="H56" s="153"/>
      <c r="I56" s="154"/>
      <c r="J56" s="155">
        <f>J117</f>
        <v>0</v>
      </c>
      <c r="K56" s="156"/>
    </row>
    <row r="57" spans="2:47" s="8" customFormat="1" ht="19.899999999999999" customHeight="1">
      <c r="B57" s="150"/>
      <c r="C57" s="151"/>
      <c r="D57" s="152" t="s">
        <v>101</v>
      </c>
      <c r="E57" s="153"/>
      <c r="F57" s="153"/>
      <c r="G57" s="153"/>
      <c r="H57" s="153"/>
      <c r="I57" s="154"/>
      <c r="J57" s="155">
        <f>J132</f>
        <v>0</v>
      </c>
      <c r="K57" s="156"/>
    </row>
    <row r="58" spans="2:47" s="8" customFormat="1" ht="19.899999999999999" customHeight="1">
      <c r="B58" s="150"/>
      <c r="C58" s="151"/>
      <c r="D58" s="152" t="s">
        <v>102</v>
      </c>
      <c r="E58" s="153"/>
      <c r="F58" s="153"/>
      <c r="G58" s="153"/>
      <c r="H58" s="153"/>
      <c r="I58" s="154"/>
      <c r="J58" s="155">
        <f>J141</f>
        <v>0</v>
      </c>
      <c r="K58" s="156"/>
    </row>
    <row r="59" spans="2:47" s="7" customFormat="1" ht="24.95" customHeight="1">
      <c r="B59" s="143"/>
      <c r="C59" s="144"/>
      <c r="D59" s="145" t="s">
        <v>103</v>
      </c>
      <c r="E59" s="146"/>
      <c r="F59" s="146"/>
      <c r="G59" s="146"/>
      <c r="H59" s="146"/>
      <c r="I59" s="147"/>
      <c r="J59" s="148">
        <f>J143</f>
        <v>0</v>
      </c>
      <c r="K59" s="149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12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33"/>
      <c r="J61" s="55"/>
      <c r="K61" s="56"/>
    </row>
    <row r="65" spans="2:65" s="1" customFormat="1" ht="6.95" customHeight="1">
      <c r="B65" s="57"/>
      <c r="C65" s="58"/>
      <c r="D65" s="58"/>
      <c r="E65" s="58"/>
      <c r="F65" s="58"/>
      <c r="G65" s="58"/>
      <c r="H65" s="58"/>
      <c r="I65" s="136"/>
      <c r="J65" s="58"/>
      <c r="K65" s="58"/>
      <c r="L65" s="59"/>
    </row>
    <row r="66" spans="2:65" s="1" customFormat="1" ht="36.950000000000003" customHeight="1">
      <c r="B66" s="39"/>
      <c r="C66" s="60" t="s">
        <v>104</v>
      </c>
      <c r="D66" s="61"/>
      <c r="E66" s="61"/>
      <c r="F66" s="61"/>
      <c r="G66" s="61"/>
      <c r="H66" s="61"/>
      <c r="I66" s="157"/>
      <c r="J66" s="61"/>
      <c r="K66" s="61"/>
      <c r="L66" s="59"/>
    </row>
    <row r="67" spans="2:65" s="1" customFormat="1" ht="6.95" customHeight="1">
      <c r="B67" s="39"/>
      <c r="C67" s="61"/>
      <c r="D67" s="61"/>
      <c r="E67" s="61"/>
      <c r="F67" s="61"/>
      <c r="G67" s="61"/>
      <c r="H67" s="61"/>
      <c r="I67" s="157"/>
      <c r="J67" s="61"/>
      <c r="K67" s="61"/>
      <c r="L67" s="59"/>
    </row>
    <row r="68" spans="2:65" s="1" customFormat="1" ht="14.45" customHeight="1">
      <c r="B68" s="39"/>
      <c r="C68" s="63" t="s">
        <v>18</v>
      </c>
      <c r="D68" s="61"/>
      <c r="E68" s="61"/>
      <c r="F68" s="61"/>
      <c r="G68" s="61"/>
      <c r="H68" s="61"/>
      <c r="I68" s="157"/>
      <c r="J68" s="61"/>
      <c r="K68" s="61"/>
      <c r="L68" s="59"/>
    </row>
    <row r="69" spans="2:65" s="1" customFormat="1" ht="23.25" customHeight="1">
      <c r="B69" s="39"/>
      <c r="C69" s="61"/>
      <c r="D69" s="61"/>
      <c r="E69" s="338" t="str">
        <f>E7</f>
        <v>Úprava místa pro přecházení - Jiráskova ul. u ZŠK</v>
      </c>
      <c r="F69" s="360"/>
      <c r="G69" s="360"/>
      <c r="H69" s="360"/>
      <c r="I69" s="157"/>
      <c r="J69" s="61"/>
      <c r="K69" s="61"/>
      <c r="L69" s="59"/>
    </row>
    <row r="70" spans="2:65" s="1" customFormat="1" ht="6.95" customHeight="1">
      <c r="B70" s="39"/>
      <c r="C70" s="61"/>
      <c r="D70" s="61"/>
      <c r="E70" s="61"/>
      <c r="F70" s="61"/>
      <c r="G70" s="61"/>
      <c r="H70" s="61"/>
      <c r="I70" s="157"/>
      <c r="J70" s="61"/>
      <c r="K70" s="61"/>
      <c r="L70" s="59"/>
    </row>
    <row r="71" spans="2:65" s="1" customFormat="1" ht="18" customHeight="1">
      <c r="B71" s="39"/>
      <c r="C71" s="63" t="s">
        <v>23</v>
      </c>
      <c r="D71" s="61"/>
      <c r="E71" s="61"/>
      <c r="F71" s="158" t="str">
        <f>F10</f>
        <v>Horažďovice</v>
      </c>
      <c r="G71" s="61"/>
      <c r="H71" s="61"/>
      <c r="I71" s="159" t="s">
        <v>25</v>
      </c>
      <c r="J71" s="71" t="str">
        <f>IF(J10="","",J10)</f>
        <v>23. 11. 2017</v>
      </c>
      <c r="K71" s="61"/>
      <c r="L71" s="59"/>
    </row>
    <row r="72" spans="2:65" s="1" customFormat="1" ht="6.95" customHeight="1">
      <c r="B72" s="39"/>
      <c r="C72" s="61"/>
      <c r="D72" s="61"/>
      <c r="E72" s="61"/>
      <c r="F72" s="61"/>
      <c r="G72" s="61"/>
      <c r="H72" s="61"/>
      <c r="I72" s="157"/>
      <c r="J72" s="61"/>
      <c r="K72" s="61"/>
      <c r="L72" s="59"/>
    </row>
    <row r="73" spans="2:65" s="1" customFormat="1">
      <c r="B73" s="39"/>
      <c r="C73" s="63" t="s">
        <v>27</v>
      </c>
      <c r="D73" s="61"/>
      <c r="E73" s="61"/>
      <c r="F73" s="158" t="str">
        <f>E13</f>
        <v xml:space="preserve"> </v>
      </c>
      <c r="G73" s="61"/>
      <c r="H73" s="61"/>
      <c r="I73" s="159" t="s">
        <v>33</v>
      </c>
      <c r="J73" s="158" t="str">
        <f>E19</f>
        <v xml:space="preserve"> </v>
      </c>
      <c r="K73" s="61"/>
      <c r="L73" s="59"/>
    </row>
    <row r="74" spans="2:65" s="1" customFormat="1" ht="14.45" customHeight="1">
      <c r="B74" s="39"/>
      <c r="C74" s="63" t="s">
        <v>31</v>
      </c>
      <c r="D74" s="61"/>
      <c r="E74" s="61"/>
      <c r="F74" s="158" t="str">
        <f>IF(E16="","",E16)</f>
        <v/>
      </c>
      <c r="G74" s="61"/>
      <c r="H74" s="61"/>
      <c r="I74" s="157"/>
      <c r="J74" s="61"/>
      <c r="K74" s="61"/>
      <c r="L74" s="59"/>
    </row>
    <row r="75" spans="2:65" s="1" customFormat="1" ht="10.35" customHeight="1">
      <c r="B75" s="39"/>
      <c r="C75" s="61"/>
      <c r="D75" s="61"/>
      <c r="E75" s="61"/>
      <c r="F75" s="61"/>
      <c r="G75" s="61"/>
      <c r="H75" s="61"/>
      <c r="I75" s="157"/>
      <c r="J75" s="61"/>
      <c r="K75" s="61"/>
      <c r="L75" s="59"/>
    </row>
    <row r="76" spans="2:65" s="9" customFormat="1" ht="29.25" customHeight="1">
      <c r="B76" s="160"/>
      <c r="C76" s="161" t="s">
        <v>105</v>
      </c>
      <c r="D76" s="162" t="s">
        <v>55</v>
      </c>
      <c r="E76" s="162" t="s">
        <v>51</v>
      </c>
      <c r="F76" s="162" t="s">
        <v>106</v>
      </c>
      <c r="G76" s="162" t="s">
        <v>107</v>
      </c>
      <c r="H76" s="162" t="s">
        <v>108</v>
      </c>
      <c r="I76" s="163" t="s">
        <v>109</v>
      </c>
      <c r="J76" s="162" t="s">
        <v>94</v>
      </c>
      <c r="K76" s="164" t="s">
        <v>110</v>
      </c>
      <c r="L76" s="165"/>
      <c r="M76" s="79" t="s">
        <v>111</v>
      </c>
      <c r="N76" s="80" t="s">
        <v>40</v>
      </c>
      <c r="O76" s="80" t="s">
        <v>112</v>
      </c>
      <c r="P76" s="80" t="s">
        <v>113</v>
      </c>
      <c r="Q76" s="80" t="s">
        <v>114</v>
      </c>
      <c r="R76" s="80" t="s">
        <v>115</v>
      </c>
      <c r="S76" s="80" t="s">
        <v>116</v>
      </c>
      <c r="T76" s="81" t="s">
        <v>117</v>
      </c>
    </row>
    <row r="77" spans="2:65" s="1" customFormat="1" ht="29.25" customHeight="1">
      <c r="B77" s="39"/>
      <c r="C77" s="85" t="s">
        <v>95</v>
      </c>
      <c r="D77" s="61"/>
      <c r="E77" s="61"/>
      <c r="F77" s="61"/>
      <c r="G77" s="61"/>
      <c r="H77" s="61"/>
      <c r="I77" s="157"/>
      <c r="J77" s="166">
        <f>BK77</f>
        <v>0</v>
      </c>
      <c r="K77" s="61"/>
      <c r="L77" s="59"/>
      <c r="M77" s="82"/>
      <c r="N77" s="83"/>
      <c r="O77" s="83"/>
      <c r="P77" s="167">
        <f>P78+P143</f>
        <v>0</v>
      </c>
      <c r="Q77" s="83"/>
      <c r="R77" s="167">
        <f>R78+R143</f>
        <v>1.1515004</v>
      </c>
      <c r="S77" s="83"/>
      <c r="T77" s="168">
        <f>T78+T143</f>
        <v>31.454499999999996</v>
      </c>
      <c r="AT77" s="22" t="s">
        <v>69</v>
      </c>
      <c r="AU77" s="22" t="s">
        <v>96</v>
      </c>
      <c r="BK77" s="169">
        <f>BK78+BK143</f>
        <v>0</v>
      </c>
    </row>
    <row r="78" spans="2:65" s="10" customFormat="1" ht="37.35" customHeight="1">
      <c r="B78" s="170"/>
      <c r="C78" s="171"/>
      <c r="D78" s="172" t="s">
        <v>69</v>
      </c>
      <c r="E78" s="173" t="s">
        <v>118</v>
      </c>
      <c r="F78" s="173" t="s">
        <v>119</v>
      </c>
      <c r="G78" s="171"/>
      <c r="H78" s="171"/>
      <c r="I78" s="174"/>
      <c r="J78" s="175">
        <f>BK78</f>
        <v>0</v>
      </c>
      <c r="K78" s="171"/>
      <c r="L78" s="176"/>
      <c r="M78" s="177"/>
      <c r="N78" s="178"/>
      <c r="O78" s="178"/>
      <c r="P78" s="179">
        <f>P79+P98+P117+P132+P141</f>
        <v>0</v>
      </c>
      <c r="Q78" s="178"/>
      <c r="R78" s="179">
        <f>R79+R98+R117+R132+R141</f>
        <v>1.1515004</v>
      </c>
      <c r="S78" s="178"/>
      <c r="T78" s="180">
        <f>T79+T98+T117+T132+T141</f>
        <v>31.454499999999996</v>
      </c>
      <c r="AR78" s="181" t="s">
        <v>75</v>
      </c>
      <c r="AT78" s="182" t="s">
        <v>69</v>
      </c>
      <c r="AU78" s="182" t="s">
        <v>70</v>
      </c>
      <c r="AY78" s="181" t="s">
        <v>120</v>
      </c>
      <c r="BK78" s="183">
        <f>BK79+BK98+BK117+BK132+BK141</f>
        <v>0</v>
      </c>
    </row>
    <row r="79" spans="2:65" s="10" customFormat="1" ht="19.899999999999999" customHeight="1">
      <c r="B79" s="170"/>
      <c r="C79" s="171"/>
      <c r="D79" s="184" t="s">
        <v>69</v>
      </c>
      <c r="E79" s="185" t="s">
        <v>75</v>
      </c>
      <c r="F79" s="185" t="s">
        <v>121</v>
      </c>
      <c r="G79" s="171"/>
      <c r="H79" s="171"/>
      <c r="I79" s="174"/>
      <c r="J79" s="186">
        <f>BK79</f>
        <v>0</v>
      </c>
      <c r="K79" s="171"/>
      <c r="L79" s="176"/>
      <c r="M79" s="177"/>
      <c r="N79" s="178"/>
      <c r="O79" s="178"/>
      <c r="P79" s="179">
        <f>SUM(P80:P97)</f>
        <v>0</v>
      </c>
      <c r="Q79" s="178"/>
      <c r="R79" s="179">
        <f>SUM(R80:R97)</f>
        <v>0</v>
      </c>
      <c r="S79" s="178"/>
      <c r="T79" s="180">
        <f>SUM(T80:T97)</f>
        <v>31.454499999999996</v>
      </c>
      <c r="AR79" s="181" t="s">
        <v>75</v>
      </c>
      <c r="AT79" s="182" t="s">
        <v>69</v>
      </c>
      <c r="AU79" s="182" t="s">
        <v>75</v>
      </c>
      <c r="AY79" s="181" t="s">
        <v>120</v>
      </c>
      <c r="BK79" s="183">
        <f>SUM(BK80:BK97)</f>
        <v>0</v>
      </c>
    </row>
    <row r="80" spans="2:65" s="1" customFormat="1" ht="44.25" customHeight="1">
      <c r="B80" s="39"/>
      <c r="C80" s="187" t="s">
        <v>75</v>
      </c>
      <c r="D80" s="187" t="s">
        <v>122</v>
      </c>
      <c r="E80" s="188" t="s">
        <v>123</v>
      </c>
      <c r="F80" s="189" t="s">
        <v>124</v>
      </c>
      <c r="G80" s="190" t="s">
        <v>125</v>
      </c>
      <c r="H80" s="191">
        <v>53.55</v>
      </c>
      <c r="I80" s="192"/>
      <c r="J80" s="193">
        <f>ROUND(I80*H80,2)</f>
        <v>0</v>
      </c>
      <c r="K80" s="189" t="s">
        <v>126</v>
      </c>
      <c r="L80" s="59"/>
      <c r="M80" s="194" t="s">
        <v>21</v>
      </c>
      <c r="N80" s="195" t="s">
        <v>41</v>
      </c>
      <c r="O80" s="40"/>
      <c r="P80" s="196">
        <f>O80*H80</f>
        <v>0</v>
      </c>
      <c r="Q80" s="196">
        <v>0</v>
      </c>
      <c r="R80" s="196">
        <f>Q80*H80</f>
        <v>0</v>
      </c>
      <c r="S80" s="196">
        <v>0.28999999999999998</v>
      </c>
      <c r="T80" s="197">
        <f>S80*H80</f>
        <v>15.529499999999999</v>
      </c>
      <c r="AR80" s="22" t="s">
        <v>127</v>
      </c>
      <c r="AT80" s="22" t="s">
        <v>122</v>
      </c>
      <c r="AU80" s="22" t="s">
        <v>84</v>
      </c>
      <c r="AY80" s="22" t="s">
        <v>120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22" t="s">
        <v>75</v>
      </c>
      <c r="BK80" s="198">
        <f>ROUND(I80*H80,2)</f>
        <v>0</v>
      </c>
      <c r="BL80" s="22" t="s">
        <v>127</v>
      </c>
      <c r="BM80" s="22" t="s">
        <v>128</v>
      </c>
    </row>
    <row r="81" spans="2:65" s="11" customFormat="1" ht="13.5">
      <c r="B81" s="199"/>
      <c r="C81" s="200"/>
      <c r="D81" s="201" t="s">
        <v>129</v>
      </c>
      <c r="E81" s="202" t="s">
        <v>85</v>
      </c>
      <c r="F81" s="203" t="s">
        <v>130</v>
      </c>
      <c r="G81" s="200"/>
      <c r="H81" s="204">
        <v>67.55</v>
      </c>
      <c r="I81" s="205"/>
      <c r="J81" s="200"/>
      <c r="K81" s="200"/>
      <c r="L81" s="206"/>
      <c r="M81" s="207"/>
      <c r="N81" s="208"/>
      <c r="O81" s="208"/>
      <c r="P81" s="208"/>
      <c r="Q81" s="208"/>
      <c r="R81" s="208"/>
      <c r="S81" s="208"/>
      <c r="T81" s="209"/>
      <c r="AT81" s="210" t="s">
        <v>129</v>
      </c>
      <c r="AU81" s="210" t="s">
        <v>84</v>
      </c>
      <c r="AV81" s="11" t="s">
        <v>84</v>
      </c>
      <c r="AW81" s="11" t="s">
        <v>34</v>
      </c>
      <c r="AX81" s="11" t="s">
        <v>70</v>
      </c>
      <c r="AY81" s="210" t="s">
        <v>120</v>
      </c>
    </row>
    <row r="82" spans="2:65" s="11" customFormat="1" ht="13.5">
      <c r="B82" s="199"/>
      <c r="C82" s="200"/>
      <c r="D82" s="201" t="s">
        <v>129</v>
      </c>
      <c r="E82" s="202" t="s">
        <v>88</v>
      </c>
      <c r="F82" s="203" t="s">
        <v>131</v>
      </c>
      <c r="G82" s="200"/>
      <c r="H82" s="204">
        <v>-14</v>
      </c>
      <c r="I82" s="205"/>
      <c r="J82" s="200"/>
      <c r="K82" s="200"/>
      <c r="L82" s="206"/>
      <c r="M82" s="207"/>
      <c r="N82" s="208"/>
      <c r="O82" s="208"/>
      <c r="P82" s="208"/>
      <c r="Q82" s="208"/>
      <c r="R82" s="208"/>
      <c r="S82" s="208"/>
      <c r="T82" s="209"/>
      <c r="AT82" s="210" t="s">
        <v>129</v>
      </c>
      <c r="AU82" s="210" t="s">
        <v>84</v>
      </c>
      <c r="AV82" s="11" t="s">
        <v>84</v>
      </c>
      <c r="AW82" s="11" t="s">
        <v>34</v>
      </c>
      <c r="AX82" s="11" t="s">
        <v>70</v>
      </c>
      <c r="AY82" s="210" t="s">
        <v>120</v>
      </c>
    </row>
    <row r="83" spans="2:65" s="12" customFormat="1" ht="13.5">
      <c r="B83" s="211"/>
      <c r="C83" s="212"/>
      <c r="D83" s="213" t="s">
        <v>129</v>
      </c>
      <c r="E83" s="214" t="s">
        <v>82</v>
      </c>
      <c r="F83" s="215" t="s">
        <v>132</v>
      </c>
      <c r="G83" s="212"/>
      <c r="H83" s="216">
        <v>53.55</v>
      </c>
      <c r="I83" s="217"/>
      <c r="J83" s="212"/>
      <c r="K83" s="212"/>
      <c r="L83" s="218"/>
      <c r="M83" s="219"/>
      <c r="N83" s="220"/>
      <c r="O83" s="220"/>
      <c r="P83" s="220"/>
      <c r="Q83" s="220"/>
      <c r="R83" s="220"/>
      <c r="S83" s="220"/>
      <c r="T83" s="221"/>
      <c r="AT83" s="222" t="s">
        <v>129</v>
      </c>
      <c r="AU83" s="222" t="s">
        <v>84</v>
      </c>
      <c r="AV83" s="12" t="s">
        <v>127</v>
      </c>
      <c r="AW83" s="12" t="s">
        <v>34</v>
      </c>
      <c r="AX83" s="12" t="s">
        <v>75</v>
      </c>
      <c r="AY83" s="222" t="s">
        <v>120</v>
      </c>
    </row>
    <row r="84" spans="2:65" s="1" customFormat="1" ht="44.25" customHeight="1">
      <c r="B84" s="39"/>
      <c r="C84" s="187" t="s">
        <v>84</v>
      </c>
      <c r="D84" s="187" t="s">
        <v>122</v>
      </c>
      <c r="E84" s="188" t="s">
        <v>133</v>
      </c>
      <c r="F84" s="189" t="s">
        <v>134</v>
      </c>
      <c r="G84" s="190" t="s">
        <v>125</v>
      </c>
      <c r="H84" s="191">
        <v>57.75</v>
      </c>
      <c r="I84" s="192"/>
      <c r="J84" s="193">
        <f>ROUND(I84*H84,2)</f>
        <v>0</v>
      </c>
      <c r="K84" s="189" t="s">
        <v>126</v>
      </c>
      <c r="L84" s="59"/>
      <c r="M84" s="194" t="s">
        <v>21</v>
      </c>
      <c r="N84" s="195" t="s">
        <v>41</v>
      </c>
      <c r="O84" s="40"/>
      <c r="P84" s="196">
        <f>O84*H84</f>
        <v>0</v>
      </c>
      <c r="Q84" s="196">
        <v>0</v>
      </c>
      <c r="R84" s="196">
        <f>Q84*H84</f>
        <v>0</v>
      </c>
      <c r="S84" s="196">
        <v>0.22</v>
      </c>
      <c r="T84" s="197">
        <f>S84*H84</f>
        <v>12.705</v>
      </c>
      <c r="AR84" s="22" t="s">
        <v>127</v>
      </c>
      <c r="AT84" s="22" t="s">
        <v>122</v>
      </c>
      <c r="AU84" s="22" t="s">
        <v>84</v>
      </c>
      <c r="AY84" s="22" t="s">
        <v>120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22" t="s">
        <v>75</v>
      </c>
      <c r="BK84" s="198">
        <f>ROUND(I84*H84,2)</f>
        <v>0</v>
      </c>
      <c r="BL84" s="22" t="s">
        <v>127</v>
      </c>
      <c r="BM84" s="22" t="s">
        <v>135</v>
      </c>
    </row>
    <row r="85" spans="2:65" s="11" customFormat="1" ht="13.5">
      <c r="B85" s="199"/>
      <c r="C85" s="200"/>
      <c r="D85" s="213" t="s">
        <v>129</v>
      </c>
      <c r="E85" s="223" t="s">
        <v>21</v>
      </c>
      <c r="F85" s="224" t="s">
        <v>136</v>
      </c>
      <c r="G85" s="200"/>
      <c r="H85" s="225">
        <v>57.75</v>
      </c>
      <c r="I85" s="205"/>
      <c r="J85" s="200"/>
      <c r="K85" s="200"/>
      <c r="L85" s="206"/>
      <c r="M85" s="207"/>
      <c r="N85" s="208"/>
      <c r="O85" s="208"/>
      <c r="P85" s="208"/>
      <c r="Q85" s="208"/>
      <c r="R85" s="208"/>
      <c r="S85" s="208"/>
      <c r="T85" s="209"/>
      <c r="AT85" s="210" t="s">
        <v>129</v>
      </c>
      <c r="AU85" s="210" t="s">
        <v>84</v>
      </c>
      <c r="AV85" s="11" t="s">
        <v>84</v>
      </c>
      <c r="AW85" s="11" t="s">
        <v>34</v>
      </c>
      <c r="AX85" s="11" t="s">
        <v>75</v>
      </c>
      <c r="AY85" s="210" t="s">
        <v>120</v>
      </c>
    </row>
    <row r="86" spans="2:65" s="1" customFormat="1" ht="31.5" customHeight="1">
      <c r="B86" s="39"/>
      <c r="C86" s="187" t="s">
        <v>137</v>
      </c>
      <c r="D86" s="187" t="s">
        <v>122</v>
      </c>
      <c r="E86" s="188" t="s">
        <v>138</v>
      </c>
      <c r="F86" s="189" t="s">
        <v>139</v>
      </c>
      <c r="G86" s="190" t="s">
        <v>140</v>
      </c>
      <c r="H86" s="191">
        <v>14</v>
      </c>
      <c r="I86" s="192"/>
      <c r="J86" s="193">
        <f>ROUND(I86*H86,2)</f>
        <v>0</v>
      </c>
      <c r="K86" s="189" t="s">
        <v>126</v>
      </c>
      <c r="L86" s="59"/>
      <c r="M86" s="194" t="s">
        <v>21</v>
      </c>
      <c r="N86" s="195" t="s">
        <v>41</v>
      </c>
      <c r="O86" s="40"/>
      <c r="P86" s="196">
        <f>O86*H86</f>
        <v>0</v>
      </c>
      <c r="Q86" s="196">
        <v>0</v>
      </c>
      <c r="R86" s="196">
        <f>Q86*H86</f>
        <v>0</v>
      </c>
      <c r="S86" s="196">
        <v>0.23</v>
      </c>
      <c r="T86" s="197">
        <f>S86*H86</f>
        <v>3.22</v>
      </c>
      <c r="AR86" s="22" t="s">
        <v>127</v>
      </c>
      <c r="AT86" s="22" t="s">
        <v>122</v>
      </c>
      <c r="AU86" s="22" t="s">
        <v>84</v>
      </c>
      <c r="AY86" s="22" t="s">
        <v>120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22" t="s">
        <v>75</v>
      </c>
      <c r="BK86" s="198">
        <f>ROUND(I86*H86,2)</f>
        <v>0</v>
      </c>
      <c r="BL86" s="22" t="s">
        <v>127</v>
      </c>
      <c r="BM86" s="22" t="s">
        <v>141</v>
      </c>
    </row>
    <row r="87" spans="2:65" s="1" customFormat="1" ht="44.25" customHeight="1">
      <c r="B87" s="39"/>
      <c r="C87" s="187" t="s">
        <v>127</v>
      </c>
      <c r="D87" s="187" t="s">
        <v>122</v>
      </c>
      <c r="E87" s="188" t="s">
        <v>142</v>
      </c>
      <c r="F87" s="189" t="s">
        <v>143</v>
      </c>
      <c r="G87" s="190" t="s">
        <v>144</v>
      </c>
      <c r="H87" s="191">
        <v>2.1</v>
      </c>
      <c r="I87" s="192"/>
      <c r="J87" s="193">
        <f>ROUND(I87*H87,2)</f>
        <v>0</v>
      </c>
      <c r="K87" s="189" t="s">
        <v>126</v>
      </c>
      <c r="L87" s="59"/>
      <c r="M87" s="194" t="s">
        <v>21</v>
      </c>
      <c r="N87" s="195" t="s">
        <v>41</v>
      </c>
      <c r="O87" s="40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AR87" s="22" t="s">
        <v>127</v>
      </c>
      <c r="AT87" s="22" t="s">
        <v>122</v>
      </c>
      <c r="AU87" s="22" t="s">
        <v>84</v>
      </c>
      <c r="AY87" s="22" t="s">
        <v>120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22" t="s">
        <v>75</v>
      </c>
      <c r="BK87" s="198">
        <f>ROUND(I87*H87,2)</f>
        <v>0</v>
      </c>
      <c r="BL87" s="22" t="s">
        <v>127</v>
      </c>
      <c r="BM87" s="22" t="s">
        <v>145</v>
      </c>
    </row>
    <row r="88" spans="2:65" s="11" customFormat="1" ht="13.5">
      <c r="B88" s="199"/>
      <c r="C88" s="200"/>
      <c r="D88" s="213" t="s">
        <v>129</v>
      </c>
      <c r="E88" s="223" t="s">
        <v>21</v>
      </c>
      <c r="F88" s="224" t="s">
        <v>146</v>
      </c>
      <c r="G88" s="200"/>
      <c r="H88" s="225">
        <v>2.1</v>
      </c>
      <c r="I88" s="205"/>
      <c r="J88" s="200"/>
      <c r="K88" s="200"/>
      <c r="L88" s="206"/>
      <c r="M88" s="207"/>
      <c r="N88" s="208"/>
      <c r="O88" s="208"/>
      <c r="P88" s="208"/>
      <c r="Q88" s="208"/>
      <c r="R88" s="208"/>
      <c r="S88" s="208"/>
      <c r="T88" s="209"/>
      <c r="AT88" s="210" t="s">
        <v>129</v>
      </c>
      <c r="AU88" s="210" t="s">
        <v>84</v>
      </c>
      <c r="AV88" s="11" t="s">
        <v>84</v>
      </c>
      <c r="AW88" s="11" t="s">
        <v>34</v>
      </c>
      <c r="AX88" s="11" t="s">
        <v>75</v>
      </c>
      <c r="AY88" s="210" t="s">
        <v>120</v>
      </c>
    </row>
    <row r="89" spans="2:65" s="1" customFormat="1" ht="31.5" customHeight="1">
      <c r="B89" s="39"/>
      <c r="C89" s="187" t="s">
        <v>147</v>
      </c>
      <c r="D89" s="187" t="s">
        <v>122</v>
      </c>
      <c r="E89" s="188" t="s">
        <v>148</v>
      </c>
      <c r="F89" s="189" t="s">
        <v>149</v>
      </c>
      <c r="G89" s="190" t="s">
        <v>144</v>
      </c>
      <c r="H89" s="191">
        <v>3.36</v>
      </c>
      <c r="I89" s="192"/>
      <c r="J89" s="193">
        <f>ROUND(I89*H89,2)</f>
        <v>0</v>
      </c>
      <c r="K89" s="189" t="s">
        <v>126</v>
      </c>
      <c r="L89" s="59"/>
      <c r="M89" s="194" t="s">
        <v>21</v>
      </c>
      <c r="N89" s="195" t="s">
        <v>41</v>
      </c>
      <c r="O89" s="40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AR89" s="22" t="s">
        <v>127</v>
      </c>
      <c r="AT89" s="22" t="s">
        <v>122</v>
      </c>
      <c r="AU89" s="22" t="s">
        <v>84</v>
      </c>
      <c r="AY89" s="22" t="s">
        <v>120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22" t="s">
        <v>75</v>
      </c>
      <c r="BK89" s="198">
        <f>ROUND(I89*H89,2)</f>
        <v>0</v>
      </c>
      <c r="BL89" s="22" t="s">
        <v>127</v>
      </c>
      <c r="BM89" s="22" t="s">
        <v>150</v>
      </c>
    </row>
    <row r="90" spans="2:65" s="11" customFormat="1" ht="13.5">
      <c r="B90" s="199"/>
      <c r="C90" s="200"/>
      <c r="D90" s="213" t="s">
        <v>129</v>
      </c>
      <c r="E90" s="223" t="s">
        <v>21</v>
      </c>
      <c r="F90" s="224" t="s">
        <v>151</v>
      </c>
      <c r="G90" s="200"/>
      <c r="H90" s="225">
        <v>3.36</v>
      </c>
      <c r="I90" s="205"/>
      <c r="J90" s="200"/>
      <c r="K90" s="200"/>
      <c r="L90" s="206"/>
      <c r="M90" s="207"/>
      <c r="N90" s="208"/>
      <c r="O90" s="208"/>
      <c r="P90" s="208"/>
      <c r="Q90" s="208"/>
      <c r="R90" s="208"/>
      <c r="S90" s="208"/>
      <c r="T90" s="209"/>
      <c r="AT90" s="210" t="s">
        <v>129</v>
      </c>
      <c r="AU90" s="210" t="s">
        <v>84</v>
      </c>
      <c r="AV90" s="11" t="s">
        <v>84</v>
      </c>
      <c r="AW90" s="11" t="s">
        <v>34</v>
      </c>
      <c r="AX90" s="11" t="s">
        <v>75</v>
      </c>
      <c r="AY90" s="210" t="s">
        <v>120</v>
      </c>
    </row>
    <row r="91" spans="2:65" s="1" customFormat="1" ht="44.25" customHeight="1">
      <c r="B91" s="39"/>
      <c r="C91" s="187" t="s">
        <v>152</v>
      </c>
      <c r="D91" s="187" t="s">
        <v>122</v>
      </c>
      <c r="E91" s="188" t="s">
        <v>153</v>
      </c>
      <c r="F91" s="189" t="s">
        <v>154</v>
      </c>
      <c r="G91" s="190" t="s">
        <v>144</v>
      </c>
      <c r="H91" s="191">
        <v>3.36</v>
      </c>
      <c r="I91" s="192"/>
      <c r="J91" s="193">
        <f>ROUND(I91*H91,2)</f>
        <v>0</v>
      </c>
      <c r="K91" s="189" t="s">
        <v>126</v>
      </c>
      <c r="L91" s="59"/>
      <c r="M91" s="194" t="s">
        <v>21</v>
      </c>
      <c r="N91" s="195" t="s">
        <v>41</v>
      </c>
      <c r="O91" s="40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AR91" s="22" t="s">
        <v>127</v>
      </c>
      <c r="AT91" s="22" t="s">
        <v>122</v>
      </c>
      <c r="AU91" s="22" t="s">
        <v>84</v>
      </c>
      <c r="AY91" s="22" t="s">
        <v>120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22" t="s">
        <v>75</v>
      </c>
      <c r="BK91" s="198">
        <f>ROUND(I91*H91,2)</f>
        <v>0</v>
      </c>
      <c r="BL91" s="22" t="s">
        <v>127</v>
      </c>
      <c r="BM91" s="22" t="s">
        <v>155</v>
      </c>
    </row>
    <row r="92" spans="2:65" s="1" customFormat="1" ht="44.25" customHeight="1">
      <c r="B92" s="39"/>
      <c r="C92" s="187" t="s">
        <v>156</v>
      </c>
      <c r="D92" s="187" t="s">
        <v>122</v>
      </c>
      <c r="E92" s="188" t="s">
        <v>157</v>
      </c>
      <c r="F92" s="189" t="s">
        <v>158</v>
      </c>
      <c r="G92" s="190" t="s">
        <v>144</v>
      </c>
      <c r="H92" s="191">
        <v>3.36</v>
      </c>
      <c r="I92" s="192"/>
      <c r="J92" s="193">
        <f>ROUND(I92*H92,2)</f>
        <v>0</v>
      </c>
      <c r="K92" s="189" t="s">
        <v>126</v>
      </c>
      <c r="L92" s="59"/>
      <c r="M92" s="194" t="s">
        <v>21</v>
      </c>
      <c r="N92" s="195" t="s">
        <v>41</v>
      </c>
      <c r="O92" s="40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22" t="s">
        <v>127</v>
      </c>
      <c r="AT92" s="22" t="s">
        <v>122</v>
      </c>
      <c r="AU92" s="22" t="s">
        <v>84</v>
      </c>
      <c r="AY92" s="22" t="s">
        <v>120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22" t="s">
        <v>75</v>
      </c>
      <c r="BK92" s="198">
        <f>ROUND(I92*H92,2)</f>
        <v>0</v>
      </c>
      <c r="BL92" s="22" t="s">
        <v>127</v>
      </c>
      <c r="BM92" s="22" t="s">
        <v>159</v>
      </c>
    </row>
    <row r="93" spans="2:65" s="11" customFormat="1" ht="13.5">
      <c r="B93" s="199"/>
      <c r="C93" s="200"/>
      <c r="D93" s="213" t="s">
        <v>129</v>
      </c>
      <c r="E93" s="200"/>
      <c r="F93" s="224" t="s">
        <v>160</v>
      </c>
      <c r="G93" s="200"/>
      <c r="H93" s="225">
        <v>3.36</v>
      </c>
      <c r="I93" s="205"/>
      <c r="J93" s="200"/>
      <c r="K93" s="200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129</v>
      </c>
      <c r="AU93" s="210" t="s">
        <v>84</v>
      </c>
      <c r="AV93" s="11" t="s">
        <v>84</v>
      </c>
      <c r="AW93" s="11" t="s">
        <v>6</v>
      </c>
      <c r="AX93" s="11" t="s">
        <v>75</v>
      </c>
      <c r="AY93" s="210" t="s">
        <v>120</v>
      </c>
    </row>
    <row r="94" spans="2:65" s="1" customFormat="1" ht="22.5" customHeight="1">
      <c r="B94" s="39"/>
      <c r="C94" s="187" t="s">
        <v>161</v>
      </c>
      <c r="D94" s="187" t="s">
        <v>122</v>
      </c>
      <c r="E94" s="188" t="s">
        <v>162</v>
      </c>
      <c r="F94" s="189" t="s">
        <v>163</v>
      </c>
      <c r="G94" s="190" t="s">
        <v>125</v>
      </c>
      <c r="H94" s="191">
        <v>67.55</v>
      </c>
      <c r="I94" s="192"/>
      <c r="J94" s="193">
        <f>ROUND(I94*H94,2)</f>
        <v>0</v>
      </c>
      <c r="K94" s="189" t="s">
        <v>126</v>
      </c>
      <c r="L94" s="59"/>
      <c r="M94" s="194" t="s">
        <v>21</v>
      </c>
      <c r="N94" s="195" t="s">
        <v>41</v>
      </c>
      <c r="O94" s="40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AR94" s="22" t="s">
        <v>127</v>
      </c>
      <c r="AT94" s="22" t="s">
        <v>122</v>
      </c>
      <c r="AU94" s="22" t="s">
        <v>84</v>
      </c>
      <c r="AY94" s="22" t="s">
        <v>120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22" t="s">
        <v>75</v>
      </c>
      <c r="BK94" s="198">
        <f>ROUND(I94*H94,2)</f>
        <v>0</v>
      </c>
      <c r="BL94" s="22" t="s">
        <v>127</v>
      </c>
      <c r="BM94" s="22" t="s">
        <v>164</v>
      </c>
    </row>
    <row r="95" spans="2:65" s="11" customFormat="1" ht="13.5">
      <c r="B95" s="199"/>
      <c r="C95" s="200"/>
      <c r="D95" s="213" t="s">
        <v>129</v>
      </c>
      <c r="E95" s="223" t="s">
        <v>21</v>
      </c>
      <c r="F95" s="224" t="s">
        <v>85</v>
      </c>
      <c r="G95" s="200"/>
      <c r="H95" s="225">
        <v>67.55</v>
      </c>
      <c r="I95" s="205"/>
      <c r="J95" s="200"/>
      <c r="K95" s="200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129</v>
      </c>
      <c r="AU95" s="210" t="s">
        <v>84</v>
      </c>
      <c r="AV95" s="11" t="s">
        <v>84</v>
      </c>
      <c r="AW95" s="11" t="s">
        <v>34</v>
      </c>
      <c r="AX95" s="11" t="s">
        <v>75</v>
      </c>
      <c r="AY95" s="210" t="s">
        <v>120</v>
      </c>
    </row>
    <row r="96" spans="2:65" s="1" customFormat="1" ht="31.5" customHeight="1">
      <c r="B96" s="39"/>
      <c r="C96" s="187" t="s">
        <v>165</v>
      </c>
      <c r="D96" s="187" t="s">
        <v>122</v>
      </c>
      <c r="E96" s="188" t="s">
        <v>166</v>
      </c>
      <c r="F96" s="189" t="s">
        <v>167</v>
      </c>
      <c r="G96" s="190" t="s">
        <v>125</v>
      </c>
      <c r="H96" s="191">
        <v>0.9</v>
      </c>
      <c r="I96" s="192"/>
      <c r="J96" s="193">
        <f>ROUND(I96*H96,2)</f>
        <v>0</v>
      </c>
      <c r="K96" s="189" t="s">
        <v>126</v>
      </c>
      <c r="L96" s="59"/>
      <c r="M96" s="194" t="s">
        <v>21</v>
      </c>
      <c r="N96" s="195" t="s">
        <v>41</v>
      </c>
      <c r="O96" s="40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AR96" s="22" t="s">
        <v>127</v>
      </c>
      <c r="AT96" s="22" t="s">
        <v>122</v>
      </c>
      <c r="AU96" s="22" t="s">
        <v>84</v>
      </c>
      <c r="AY96" s="22" t="s">
        <v>120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22" t="s">
        <v>75</v>
      </c>
      <c r="BK96" s="198">
        <f>ROUND(I96*H96,2)</f>
        <v>0</v>
      </c>
      <c r="BL96" s="22" t="s">
        <v>127</v>
      </c>
      <c r="BM96" s="22" t="s">
        <v>168</v>
      </c>
    </row>
    <row r="97" spans="2:65" s="11" customFormat="1" ht="13.5">
      <c r="B97" s="199"/>
      <c r="C97" s="200"/>
      <c r="D97" s="201" t="s">
        <v>129</v>
      </c>
      <c r="E97" s="202" t="s">
        <v>21</v>
      </c>
      <c r="F97" s="203" t="s">
        <v>169</v>
      </c>
      <c r="G97" s="200"/>
      <c r="H97" s="204">
        <v>0.9</v>
      </c>
      <c r="I97" s="205"/>
      <c r="J97" s="200"/>
      <c r="K97" s="200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129</v>
      </c>
      <c r="AU97" s="210" t="s">
        <v>84</v>
      </c>
      <c r="AV97" s="11" t="s">
        <v>84</v>
      </c>
      <c r="AW97" s="11" t="s">
        <v>34</v>
      </c>
      <c r="AX97" s="11" t="s">
        <v>75</v>
      </c>
      <c r="AY97" s="210" t="s">
        <v>120</v>
      </c>
    </row>
    <row r="98" spans="2:65" s="10" customFormat="1" ht="29.85" customHeight="1">
      <c r="B98" s="170"/>
      <c r="C98" s="171"/>
      <c r="D98" s="184" t="s">
        <v>69</v>
      </c>
      <c r="E98" s="185" t="s">
        <v>147</v>
      </c>
      <c r="F98" s="185" t="s">
        <v>170</v>
      </c>
      <c r="G98" s="171"/>
      <c r="H98" s="171"/>
      <c r="I98" s="174"/>
      <c r="J98" s="186">
        <f>BK98</f>
        <v>0</v>
      </c>
      <c r="K98" s="171"/>
      <c r="L98" s="176"/>
      <c r="M98" s="177"/>
      <c r="N98" s="178"/>
      <c r="O98" s="178"/>
      <c r="P98" s="179">
        <f>SUM(P99:P116)</f>
        <v>0</v>
      </c>
      <c r="Q98" s="178"/>
      <c r="R98" s="179">
        <f>SUM(R99:R116)</f>
        <v>1.1515004</v>
      </c>
      <c r="S98" s="178"/>
      <c r="T98" s="180">
        <f>SUM(T99:T116)</f>
        <v>0</v>
      </c>
      <c r="AR98" s="181" t="s">
        <v>75</v>
      </c>
      <c r="AT98" s="182" t="s">
        <v>69</v>
      </c>
      <c r="AU98" s="182" t="s">
        <v>75</v>
      </c>
      <c r="AY98" s="181" t="s">
        <v>120</v>
      </c>
      <c r="BK98" s="183">
        <f>SUM(BK99:BK116)</f>
        <v>0</v>
      </c>
    </row>
    <row r="99" spans="2:65" s="1" customFormat="1" ht="31.5" customHeight="1">
      <c r="B99" s="39"/>
      <c r="C99" s="187" t="s">
        <v>171</v>
      </c>
      <c r="D99" s="187" t="s">
        <v>122</v>
      </c>
      <c r="E99" s="188" t="s">
        <v>172</v>
      </c>
      <c r="F99" s="189" t="s">
        <v>173</v>
      </c>
      <c r="G99" s="190" t="s">
        <v>125</v>
      </c>
      <c r="H99" s="191">
        <v>14</v>
      </c>
      <c r="I99" s="192"/>
      <c r="J99" s="193">
        <f>ROUND(I99*H99,2)</f>
        <v>0</v>
      </c>
      <c r="K99" s="189" t="s">
        <v>126</v>
      </c>
      <c r="L99" s="59"/>
      <c r="M99" s="194" t="s">
        <v>21</v>
      </c>
      <c r="N99" s="195" t="s">
        <v>41</v>
      </c>
      <c r="O99" s="40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AR99" s="22" t="s">
        <v>127</v>
      </c>
      <c r="AT99" s="22" t="s">
        <v>122</v>
      </c>
      <c r="AU99" s="22" t="s">
        <v>84</v>
      </c>
      <c r="AY99" s="22" t="s">
        <v>120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22" t="s">
        <v>75</v>
      </c>
      <c r="BK99" s="198">
        <f>ROUND(I99*H99,2)</f>
        <v>0</v>
      </c>
      <c r="BL99" s="22" t="s">
        <v>127</v>
      </c>
      <c r="BM99" s="22" t="s">
        <v>174</v>
      </c>
    </row>
    <row r="100" spans="2:65" s="11" customFormat="1" ht="13.5">
      <c r="B100" s="199"/>
      <c r="C100" s="200"/>
      <c r="D100" s="213" t="s">
        <v>129</v>
      </c>
      <c r="E100" s="223" t="s">
        <v>21</v>
      </c>
      <c r="F100" s="224" t="s">
        <v>175</v>
      </c>
      <c r="G100" s="200"/>
      <c r="H100" s="225">
        <v>14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129</v>
      </c>
      <c r="AU100" s="210" t="s">
        <v>84</v>
      </c>
      <c r="AV100" s="11" t="s">
        <v>84</v>
      </c>
      <c r="AW100" s="11" t="s">
        <v>34</v>
      </c>
      <c r="AX100" s="11" t="s">
        <v>75</v>
      </c>
      <c r="AY100" s="210" t="s">
        <v>120</v>
      </c>
    </row>
    <row r="101" spans="2:65" s="1" customFormat="1" ht="22.5" customHeight="1">
      <c r="B101" s="39"/>
      <c r="C101" s="187" t="s">
        <v>176</v>
      </c>
      <c r="D101" s="187" t="s">
        <v>122</v>
      </c>
      <c r="E101" s="188" t="s">
        <v>177</v>
      </c>
      <c r="F101" s="189" t="s">
        <v>178</v>
      </c>
      <c r="G101" s="190" t="s">
        <v>125</v>
      </c>
      <c r="H101" s="191">
        <v>14</v>
      </c>
      <c r="I101" s="192"/>
      <c r="J101" s="193">
        <f>ROUND(I101*H101,2)</f>
        <v>0</v>
      </c>
      <c r="K101" s="189" t="s">
        <v>126</v>
      </c>
      <c r="L101" s="59"/>
      <c r="M101" s="194" t="s">
        <v>21</v>
      </c>
      <c r="N101" s="195" t="s">
        <v>41</v>
      </c>
      <c r="O101" s="40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AR101" s="22" t="s">
        <v>127</v>
      </c>
      <c r="AT101" s="22" t="s">
        <v>122</v>
      </c>
      <c r="AU101" s="22" t="s">
        <v>84</v>
      </c>
      <c r="AY101" s="22" t="s">
        <v>120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22" t="s">
        <v>75</v>
      </c>
      <c r="BK101" s="198">
        <f>ROUND(I101*H101,2)</f>
        <v>0</v>
      </c>
      <c r="BL101" s="22" t="s">
        <v>127</v>
      </c>
      <c r="BM101" s="22" t="s">
        <v>179</v>
      </c>
    </row>
    <row r="102" spans="2:65" s="11" customFormat="1" ht="13.5">
      <c r="B102" s="199"/>
      <c r="C102" s="200"/>
      <c r="D102" s="213" t="s">
        <v>129</v>
      </c>
      <c r="E102" s="223" t="s">
        <v>21</v>
      </c>
      <c r="F102" s="224" t="s">
        <v>175</v>
      </c>
      <c r="G102" s="200"/>
      <c r="H102" s="225">
        <v>14</v>
      </c>
      <c r="I102" s="205"/>
      <c r="J102" s="200"/>
      <c r="K102" s="200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129</v>
      </c>
      <c r="AU102" s="210" t="s">
        <v>84</v>
      </c>
      <c r="AV102" s="11" t="s">
        <v>84</v>
      </c>
      <c r="AW102" s="11" t="s">
        <v>34</v>
      </c>
      <c r="AX102" s="11" t="s">
        <v>75</v>
      </c>
      <c r="AY102" s="210" t="s">
        <v>120</v>
      </c>
    </row>
    <row r="103" spans="2:65" s="1" customFormat="1" ht="31.5" customHeight="1">
      <c r="B103" s="39"/>
      <c r="C103" s="187" t="s">
        <v>180</v>
      </c>
      <c r="D103" s="187" t="s">
        <v>122</v>
      </c>
      <c r="E103" s="188" t="s">
        <v>181</v>
      </c>
      <c r="F103" s="189" t="s">
        <v>182</v>
      </c>
      <c r="G103" s="190" t="s">
        <v>125</v>
      </c>
      <c r="H103" s="191">
        <v>71.75</v>
      </c>
      <c r="I103" s="192"/>
      <c r="J103" s="193">
        <f>ROUND(I103*H103,2)</f>
        <v>0</v>
      </c>
      <c r="K103" s="189" t="s">
        <v>126</v>
      </c>
      <c r="L103" s="59"/>
      <c r="M103" s="194" t="s">
        <v>21</v>
      </c>
      <c r="N103" s="195" t="s">
        <v>41</v>
      </c>
      <c r="O103" s="40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AR103" s="22" t="s">
        <v>127</v>
      </c>
      <c r="AT103" s="22" t="s">
        <v>122</v>
      </c>
      <c r="AU103" s="22" t="s">
        <v>84</v>
      </c>
      <c r="AY103" s="22" t="s">
        <v>120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22" t="s">
        <v>75</v>
      </c>
      <c r="BK103" s="198">
        <f>ROUND(I103*H103,2)</f>
        <v>0</v>
      </c>
      <c r="BL103" s="22" t="s">
        <v>127</v>
      </c>
      <c r="BM103" s="22" t="s">
        <v>183</v>
      </c>
    </row>
    <row r="104" spans="2:65" s="11" customFormat="1" ht="13.5">
      <c r="B104" s="199"/>
      <c r="C104" s="200"/>
      <c r="D104" s="213" t="s">
        <v>129</v>
      </c>
      <c r="E104" s="223" t="s">
        <v>21</v>
      </c>
      <c r="F104" s="224" t="s">
        <v>184</v>
      </c>
      <c r="G104" s="200"/>
      <c r="H104" s="225">
        <v>71.75</v>
      </c>
      <c r="I104" s="205"/>
      <c r="J104" s="200"/>
      <c r="K104" s="200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129</v>
      </c>
      <c r="AU104" s="210" t="s">
        <v>84</v>
      </c>
      <c r="AV104" s="11" t="s">
        <v>84</v>
      </c>
      <c r="AW104" s="11" t="s">
        <v>34</v>
      </c>
      <c r="AX104" s="11" t="s">
        <v>75</v>
      </c>
      <c r="AY104" s="210" t="s">
        <v>120</v>
      </c>
    </row>
    <row r="105" spans="2:65" s="1" customFormat="1" ht="31.5" customHeight="1">
      <c r="B105" s="39"/>
      <c r="C105" s="187" t="s">
        <v>185</v>
      </c>
      <c r="D105" s="187" t="s">
        <v>122</v>
      </c>
      <c r="E105" s="188" t="s">
        <v>186</v>
      </c>
      <c r="F105" s="189" t="s">
        <v>187</v>
      </c>
      <c r="G105" s="190" t="s">
        <v>125</v>
      </c>
      <c r="H105" s="191">
        <v>67.55</v>
      </c>
      <c r="I105" s="192"/>
      <c r="J105" s="193">
        <f>ROUND(I105*H105,2)</f>
        <v>0</v>
      </c>
      <c r="K105" s="189" t="s">
        <v>126</v>
      </c>
      <c r="L105" s="59"/>
      <c r="M105" s="194" t="s">
        <v>21</v>
      </c>
      <c r="N105" s="195" t="s">
        <v>41</v>
      </c>
      <c r="O105" s="40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22" t="s">
        <v>127</v>
      </c>
      <c r="AT105" s="22" t="s">
        <v>122</v>
      </c>
      <c r="AU105" s="22" t="s">
        <v>84</v>
      </c>
      <c r="AY105" s="22" t="s">
        <v>120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2" t="s">
        <v>75</v>
      </c>
      <c r="BK105" s="198">
        <f>ROUND(I105*H105,2)</f>
        <v>0</v>
      </c>
      <c r="BL105" s="22" t="s">
        <v>127</v>
      </c>
      <c r="BM105" s="22" t="s">
        <v>188</v>
      </c>
    </row>
    <row r="106" spans="2:65" s="11" customFormat="1" ht="13.5">
      <c r="B106" s="199"/>
      <c r="C106" s="200"/>
      <c r="D106" s="213" t="s">
        <v>129</v>
      </c>
      <c r="E106" s="223" t="s">
        <v>21</v>
      </c>
      <c r="F106" s="224" t="s">
        <v>85</v>
      </c>
      <c r="G106" s="200"/>
      <c r="H106" s="225">
        <v>67.55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129</v>
      </c>
      <c r="AU106" s="210" t="s">
        <v>84</v>
      </c>
      <c r="AV106" s="11" t="s">
        <v>84</v>
      </c>
      <c r="AW106" s="11" t="s">
        <v>34</v>
      </c>
      <c r="AX106" s="11" t="s">
        <v>75</v>
      </c>
      <c r="AY106" s="210" t="s">
        <v>120</v>
      </c>
    </row>
    <row r="107" spans="2:65" s="1" customFormat="1" ht="31.5" customHeight="1">
      <c r="B107" s="39"/>
      <c r="C107" s="187" t="s">
        <v>189</v>
      </c>
      <c r="D107" s="187" t="s">
        <v>122</v>
      </c>
      <c r="E107" s="188" t="s">
        <v>190</v>
      </c>
      <c r="F107" s="189" t="s">
        <v>191</v>
      </c>
      <c r="G107" s="190" t="s">
        <v>125</v>
      </c>
      <c r="H107" s="191">
        <v>4.2</v>
      </c>
      <c r="I107" s="192"/>
      <c r="J107" s="193">
        <f>ROUND(I107*H107,2)</f>
        <v>0</v>
      </c>
      <c r="K107" s="189" t="s">
        <v>21</v>
      </c>
      <c r="L107" s="59"/>
      <c r="M107" s="194" t="s">
        <v>21</v>
      </c>
      <c r="N107" s="195" t="s">
        <v>41</v>
      </c>
      <c r="O107" s="40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22" t="s">
        <v>127</v>
      </c>
      <c r="AT107" s="22" t="s">
        <v>122</v>
      </c>
      <c r="AU107" s="22" t="s">
        <v>84</v>
      </c>
      <c r="AY107" s="22" t="s">
        <v>120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22" t="s">
        <v>75</v>
      </c>
      <c r="BK107" s="198">
        <f>ROUND(I107*H107,2)</f>
        <v>0</v>
      </c>
      <c r="BL107" s="22" t="s">
        <v>127</v>
      </c>
      <c r="BM107" s="22" t="s">
        <v>192</v>
      </c>
    </row>
    <row r="108" spans="2:65" s="11" customFormat="1" ht="13.5">
      <c r="B108" s="199"/>
      <c r="C108" s="200"/>
      <c r="D108" s="213" t="s">
        <v>129</v>
      </c>
      <c r="E108" s="223" t="s">
        <v>21</v>
      </c>
      <c r="F108" s="224" t="s">
        <v>193</v>
      </c>
      <c r="G108" s="200"/>
      <c r="H108" s="225">
        <v>4.2</v>
      </c>
      <c r="I108" s="205"/>
      <c r="J108" s="200"/>
      <c r="K108" s="200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129</v>
      </c>
      <c r="AU108" s="210" t="s">
        <v>84</v>
      </c>
      <c r="AV108" s="11" t="s">
        <v>84</v>
      </c>
      <c r="AW108" s="11" t="s">
        <v>34</v>
      </c>
      <c r="AX108" s="11" t="s">
        <v>75</v>
      </c>
      <c r="AY108" s="210" t="s">
        <v>120</v>
      </c>
    </row>
    <row r="109" spans="2:65" s="1" customFormat="1" ht="57" customHeight="1">
      <c r="B109" s="39"/>
      <c r="C109" s="187" t="s">
        <v>194</v>
      </c>
      <c r="D109" s="187" t="s">
        <v>122</v>
      </c>
      <c r="E109" s="188" t="s">
        <v>195</v>
      </c>
      <c r="F109" s="189" t="s">
        <v>196</v>
      </c>
      <c r="G109" s="190" t="s">
        <v>125</v>
      </c>
      <c r="H109" s="191">
        <v>10.28</v>
      </c>
      <c r="I109" s="192"/>
      <c r="J109" s="193">
        <f>ROUND(I109*H109,2)</f>
        <v>0</v>
      </c>
      <c r="K109" s="189" t="s">
        <v>126</v>
      </c>
      <c r="L109" s="59"/>
      <c r="M109" s="194" t="s">
        <v>21</v>
      </c>
      <c r="N109" s="195" t="s">
        <v>41</v>
      </c>
      <c r="O109" s="40"/>
      <c r="P109" s="196">
        <f>O109*H109</f>
        <v>0</v>
      </c>
      <c r="Q109" s="196">
        <v>0.10503</v>
      </c>
      <c r="R109" s="196">
        <f>Q109*H109</f>
        <v>1.0797083999999999</v>
      </c>
      <c r="S109" s="196">
        <v>0</v>
      </c>
      <c r="T109" s="197">
        <f>S109*H109</f>
        <v>0</v>
      </c>
      <c r="AR109" s="22" t="s">
        <v>127</v>
      </c>
      <c r="AT109" s="22" t="s">
        <v>122</v>
      </c>
      <c r="AU109" s="22" t="s">
        <v>84</v>
      </c>
      <c r="AY109" s="22" t="s">
        <v>120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22" t="s">
        <v>75</v>
      </c>
      <c r="BK109" s="198">
        <f>ROUND(I109*H109,2)</f>
        <v>0</v>
      </c>
      <c r="BL109" s="22" t="s">
        <v>127</v>
      </c>
      <c r="BM109" s="22" t="s">
        <v>197</v>
      </c>
    </row>
    <row r="110" spans="2:65" s="11" customFormat="1" ht="13.5">
      <c r="B110" s="199"/>
      <c r="C110" s="200"/>
      <c r="D110" s="201" t="s">
        <v>129</v>
      </c>
      <c r="E110" s="202" t="s">
        <v>21</v>
      </c>
      <c r="F110" s="203" t="s">
        <v>198</v>
      </c>
      <c r="G110" s="200"/>
      <c r="H110" s="204">
        <v>3.56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129</v>
      </c>
      <c r="AU110" s="210" t="s">
        <v>84</v>
      </c>
      <c r="AV110" s="11" t="s">
        <v>84</v>
      </c>
      <c r="AW110" s="11" t="s">
        <v>34</v>
      </c>
      <c r="AX110" s="11" t="s">
        <v>70</v>
      </c>
      <c r="AY110" s="210" t="s">
        <v>120</v>
      </c>
    </row>
    <row r="111" spans="2:65" s="11" customFormat="1" ht="13.5">
      <c r="B111" s="199"/>
      <c r="C111" s="200"/>
      <c r="D111" s="201" t="s">
        <v>129</v>
      </c>
      <c r="E111" s="202" t="s">
        <v>21</v>
      </c>
      <c r="F111" s="203" t="s">
        <v>199</v>
      </c>
      <c r="G111" s="200"/>
      <c r="H111" s="204">
        <v>6.72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129</v>
      </c>
      <c r="AU111" s="210" t="s">
        <v>84</v>
      </c>
      <c r="AV111" s="11" t="s">
        <v>84</v>
      </c>
      <c r="AW111" s="11" t="s">
        <v>34</v>
      </c>
      <c r="AX111" s="11" t="s">
        <v>70</v>
      </c>
      <c r="AY111" s="210" t="s">
        <v>120</v>
      </c>
    </row>
    <row r="112" spans="2:65" s="12" customFormat="1" ht="13.5">
      <c r="B112" s="211"/>
      <c r="C112" s="212"/>
      <c r="D112" s="213" t="s">
        <v>129</v>
      </c>
      <c r="E112" s="214" t="s">
        <v>90</v>
      </c>
      <c r="F112" s="215" t="s">
        <v>132</v>
      </c>
      <c r="G112" s="212"/>
      <c r="H112" s="216">
        <v>10.28</v>
      </c>
      <c r="I112" s="217"/>
      <c r="J112" s="212"/>
      <c r="K112" s="212"/>
      <c r="L112" s="218"/>
      <c r="M112" s="219"/>
      <c r="N112" s="220"/>
      <c r="O112" s="220"/>
      <c r="P112" s="220"/>
      <c r="Q112" s="220"/>
      <c r="R112" s="220"/>
      <c r="S112" s="220"/>
      <c r="T112" s="221"/>
      <c r="AT112" s="222" t="s">
        <v>129</v>
      </c>
      <c r="AU112" s="222" t="s">
        <v>84</v>
      </c>
      <c r="AV112" s="12" t="s">
        <v>127</v>
      </c>
      <c r="AW112" s="12" t="s">
        <v>34</v>
      </c>
      <c r="AX112" s="12" t="s">
        <v>75</v>
      </c>
      <c r="AY112" s="222" t="s">
        <v>120</v>
      </c>
    </row>
    <row r="113" spans="2:65" s="1" customFormat="1" ht="22.5" customHeight="1">
      <c r="B113" s="39"/>
      <c r="C113" s="226" t="s">
        <v>200</v>
      </c>
      <c r="D113" s="226" t="s">
        <v>201</v>
      </c>
      <c r="E113" s="227" t="s">
        <v>202</v>
      </c>
      <c r="F113" s="228" t="s">
        <v>203</v>
      </c>
      <c r="G113" s="229" t="s">
        <v>125</v>
      </c>
      <c r="H113" s="230">
        <v>10.486000000000001</v>
      </c>
      <c r="I113" s="231"/>
      <c r="J113" s="232">
        <f>ROUND(I113*H113,2)</f>
        <v>0</v>
      </c>
      <c r="K113" s="228" t="s">
        <v>21</v>
      </c>
      <c r="L113" s="233"/>
      <c r="M113" s="234" t="s">
        <v>21</v>
      </c>
      <c r="N113" s="235" t="s">
        <v>41</v>
      </c>
      <c r="O113" s="40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AR113" s="22" t="s">
        <v>161</v>
      </c>
      <c r="AT113" s="22" t="s">
        <v>201</v>
      </c>
      <c r="AU113" s="22" t="s">
        <v>84</v>
      </c>
      <c r="AY113" s="22" t="s">
        <v>120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22" t="s">
        <v>75</v>
      </c>
      <c r="BK113" s="198">
        <f>ROUND(I113*H113,2)</f>
        <v>0</v>
      </c>
      <c r="BL113" s="22" t="s">
        <v>127</v>
      </c>
      <c r="BM113" s="22" t="s">
        <v>204</v>
      </c>
    </row>
    <row r="114" spans="2:65" s="11" customFormat="1" ht="13.5">
      <c r="B114" s="199"/>
      <c r="C114" s="200"/>
      <c r="D114" s="213" t="s">
        <v>129</v>
      </c>
      <c r="E114" s="223" t="s">
        <v>21</v>
      </c>
      <c r="F114" s="224" t="s">
        <v>205</v>
      </c>
      <c r="G114" s="200"/>
      <c r="H114" s="225">
        <v>10.486000000000001</v>
      </c>
      <c r="I114" s="205"/>
      <c r="J114" s="200"/>
      <c r="K114" s="200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129</v>
      </c>
      <c r="AU114" s="210" t="s">
        <v>84</v>
      </c>
      <c r="AV114" s="11" t="s">
        <v>84</v>
      </c>
      <c r="AW114" s="11" t="s">
        <v>34</v>
      </c>
      <c r="AX114" s="11" t="s">
        <v>75</v>
      </c>
      <c r="AY114" s="210" t="s">
        <v>120</v>
      </c>
    </row>
    <row r="115" spans="2:65" s="1" customFormat="1" ht="31.5" customHeight="1">
      <c r="B115" s="39"/>
      <c r="C115" s="187" t="s">
        <v>10</v>
      </c>
      <c r="D115" s="187" t="s">
        <v>122</v>
      </c>
      <c r="E115" s="188" t="s">
        <v>206</v>
      </c>
      <c r="F115" s="189" t="s">
        <v>207</v>
      </c>
      <c r="G115" s="190" t="s">
        <v>140</v>
      </c>
      <c r="H115" s="191">
        <v>32.049999999999997</v>
      </c>
      <c r="I115" s="192"/>
      <c r="J115" s="193">
        <f>ROUND(I115*H115,2)</f>
        <v>0</v>
      </c>
      <c r="K115" s="189" t="s">
        <v>126</v>
      </c>
      <c r="L115" s="59"/>
      <c r="M115" s="194" t="s">
        <v>21</v>
      </c>
      <c r="N115" s="195" t="s">
        <v>41</v>
      </c>
      <c r="O115" s="40"/>
      <c r="P115" s="196">
        <f>O115*H115</f>
        <v>0</v>
      </c>
      <c r="Q115" s="196">
        <v>2.2399999999999998E-3</v>
      </c>
      <c r="R115" s="196">
        <f>Q115*H115</f>
        <v>7.1791999999999981E-2</v>
      </c>
      <c r="S115" s="196">
        <v>0</v>
      </c>
      <c r="T115" s="197">
        <f>S115*H115</f>
        <v>0</v>
      </c>
      <c r="AR115" s="22" t="s">
        <v>127</v>
      </c>
      <c r="AT115" s="22" t="s">
        <v>122</v>
      </c>
      <c r="AU115" s="22" t="s">
        <v>84</v>
      </c>
      <c r="AY115" s="22" t="s">
        <v>120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22" t="s">
        <v>75</v>
      </c>
      <c r="BK115" s="198">
        <f>ROUND(I115*H115,2)</f>
        <v>0</v>
      </c>
      <c r="BL115" s="22" t="s">
        <v>127</v>
      </c>
      <c r="BM115" s="22" t="s">
        <v>208</v>
      </c>
    </row>
    <row r="116" spans="2:65" s="11" customFormat="1" ht="13.5">
      <c r="B116" s="199"/>
      <c r="C116" s="200"/>
      <c r="D116" s="201" t="s">
        <v>129</v>
      </c>
      <c r="E116" s="202" t="s">
        <v>21</v>
      </c>
      <c r="F116" s="203" t="s">
        <v>209</v>
      </c>
      <c r="G116" s="200"/>
      <c r="H116" s="204">
        <v>32.049999999999997</v>
      </c>
      <c r="I116" s="205"/>
      <c r="J116" s="200"/>
      <c r="K116" s="200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129</v>
      </c>
      <c r="AU116" s="210" t="s">
        <v>84</v>
      </c>
      <c r="AV116" s="11" t="s">
        <v>84</v>
      </c>
      <c r="AW116" s="11" t="s">
        <v>34</v>
      </c>
      <c r="AX116" s="11" t="s">
        <v>75</v>
      </c>
      <c r="AY116" s="210" t="s">
        <v>120</v>
      </c>
    </row>
    <row r="117" spans="2:65" s="10" customFormat="1" ht="29.85" customHeight="1">
      <c r="B117" s="170"/>
      <c r="C117" s="171"/>
      <c r="D117" s="184" t="s">
        <v>69</v>
      </c>
      <c r="E117" s="185" t="s">
        <v>165</v>
      </c>
      <c r="F117" s="185" t="s">
        <v>210</v>
      </c>
      <c r="G117" s="171"/>
      <c r="H117" s="171"/>
      <c r="I117" s="174"/>
      <c r="J117" s="186">
        <f>BK117</f>
        <v>0</v>
      </c>
      <c r="K117" s="171"/>
      <c r="L117" s="176"/>
      <c r="M117" s="177"/>
      <c r="N117" s="178"/>
      <c r="O117" s="178"/>
      <c r="P117" s="179">
        <f>SUM(P118:P131)</f>
        <v>0</v>
      </c>
      <c r="Q117" s="178"/>
      <c r="R117" s="179">
        <f>SUM(R118:R131)</f>
        <v>0</v>
      </c>
      <c r="S117" s="178"/>
      <c r="T117" s="180">
        <f>SUM(T118:T131)</f>
        <v>0</v>
      </c>
      <c r="AR117" s="181" t="s">
        <v>75</v>
      </c>
      <c r="AT117" s="182" t="s">
        <v>69</v>
      </c>
      <c r="AU117" s="182" t="s">
        <v>75</v>
      </c>
      <c r="AY117" s="181" t="s">
        <v>120</v>
      </c>
      <c r="BK117" s="183">
        <f>SUM(BK118:BK131)</f>
        <v>0</v>
      </c>
    </row>
    <row r="118" spans="2:65" s="1" customFormat="1" ht="22.5" customHeight="1">
      <c r="B118" s="39"/>
      <c r="C118" s="187" t="s">
        <v>211</v>
      </c>
      <c r="D118" s="187" t="s">
        <v>122</v>
      </c>
      <c r="E118" s="188" t="s">
        <v>212</v>
      </c>
      <c r="F118" s="189" t="s">
        <v>213</v>
      </c>
      <c r="G118" s="190" t="s">
        <v>214</v>
      </c>
      <c r="H118" s="191">
        <v>1</v>
      </c>
      <c r="I118" s="192"/>
      <c r="J118" s="193">
        <f>ROUND(I118*H118,2)</f>
        <v>0</v>
      </c>
      <c r="K118" s="189" t="s">
        <v>21</v>
      </c>
      <c r="L118" s="59"/>
      <c r="M118" s="194" t="s">
        <v>21</v>
      </c>
      <c r="N118" s="195" t="s">
        <v>41</v>
      </c>
      <c r="O118" s="40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AR118" s="22" t="s">
        <v>127</v>
      </c>
      <c r="AT118" s="22" t="s">
        <v>122</v>
      </c>
      <c r="AU118" s="22" t="s">
        <v>84</v>
      </c>
      <c r="AY118" s="22" t="s">
        <v>120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22" t="s">
        <v>75</v>
      </c>
      <c r="BK118" s="198">
        <f>ROUND(I118*H118,2)</f>
        <v>0</v>
      </c>
      <c r="BL118" s="22" t="s">
        <v>127</v>
      </c>
      <c r="BM118" s="22" t="s">
        <v>215</v>
      </c>
    </row>
    <row r="119" spans="2:65" s="1" customFormat="1" ht="22.5" customHeight="1">
      <c r="B119" s="39"/>
      <c r="C119" s="187" t="s">
        <v>216</v>
      </c>
      <c r="D119" s="187" t="s">
        <v>122</v>
      </c>
      <c r="E119" s="188" t="s">
        <v>217</v>
      </c>
      <c r="F119" s="189" t="s">
        <v>218</v>
      </c>
      <c r="G119" s="190" t="s">
        <v>214</v>
      </c>
      <c r="H119" s="191">
        <v>1</v>
      </c>
      <c r="I119" s="192"/>
      <c r="J119" s="193">
        <f>ROUND(I119*H119,2)</f>
        <v>0</v>
      </c>
      <c r="K119" s="189" t="s">
        <v>21</v>
      </c>
      <c r="L119" s="59"/>
      <c r="M119" s="194" t="s">
        <v>21</v>
      </c>
      <c r="N119" s="195" t="s">
        <v>41</v>
      </c>
      <c r="O119" s="40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AR119" s="22" t="s">
        <v>127</v>
      </c>
      <c r="AT119" s="22" t="s">
        <v>122</v>
      </c>
      <c r="AU119" s="22" t="s">
        <v>84</v>
      </c>
      <c r="AY119" s="22" t="s">
        <v>120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22" t="s">
        <v>75</v>
      </c>
      <c r="BK119" s="198">
        <f>ROUND(I119*H119,2)</f>
        <v>0</v>
      </c>
      <c r="BL119" s="22" t="s">
        <v>127</v>
      </c>
      <c r="BM119" s="22" t="s">
        <v>219</v>
      </c>
    </row>
    <row r="120" spans="2:65" s="1" customFormat="1" ht="22.5" customHeight="1">
      <c r="B120" s="39"/>
      <c r="C120" s="187" t="s">
        <v>220</v>
      </c>
      <c r="D120" s="187" t="s">
        <v>122</v>
      </c>
      <c r="E120" s="188" t="s">
        <v>221</v>
      </c>
      <c r="F120" s="189" t="s">
        <v>222</v>
      </c>
      <c r="G120" s="190" t="s">
        <v>140</v>
      </c>
      <c r="H120" s="191">
        <v>14</v>
      </c>
      <c r="I120" s="192"/>
      <c r="J120" s="193">
        <f>ROUND(I120*H120,2)</f>
        <v>0</v>
      </c>
      <c r="K120" s="189" t="s">
        <v>21</v>
      </c>
      <c r="L120" s="59"/>
      <c r="M120" s="194" t="s">
        <v>21</v>
      </c>
      <c r="N120" s="195" t="s">
        <v>41</v>
      </c>
      <c r="O120" s="40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AR120" s="22" t="s">
        <v>127</v>
      </c>
      <c r="AT120" s="22" t="s">
        <v>122</v>
      </c>
      <c r="AU120" s="22" t="s">
        <v>84</v>
      </c>
      <c r="AY120" s="22" t="s">
        <v>120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22" t="s">
        <v>75</v>
      </c>
      <c r="BK120" s="198">
        <f>ROUND(I120*H120,2)</f>
        <v>0</v>
      </c>
      <c r="BL120" s="22" t="s">
        <v>127</v>
      </c>
      <c r="BM120" s="22" t="s">
        <v>223</v>
      </c>
    </row>
    <row r="121" spans="2:65" s="1" customFormat="1" ht="22.5" customHeight="1">
      <c r="B121" s="39"/>
      <c r="C121" s="187" t="s">
        <v>224</v>
      </c>
      <c r="D121" s="187" t="s">
        <v>122</v>
      </c>
      <c r="E121" s="188" t="s">
        <v>225</v>
      </c>
      <c r="F121" s="189" t="s">
        <v>226</v>
      </c>
      <c r="G121" s="190" t="s">
        <v>140</v>
      </c>
      <c r="H121" s="191">
        <v>14</v>
      </c>
      <c r="I121" s="192"/>
      <c r="J121" s="193">
        <f>ROUND(I121*H121,2)</f>
        <v>0</v>
      </c>
      <c r="K121" s="189" t="s">
        <v>21</v>
      </c>
      <c r="L121" s="59"/>
      <c r="M121" s="194" t="s">
        <v>21</v>
      </c>
      <c r="N121" s="195" t="s">
        <v>41</v>
      </c>
      <c r="O121" s="40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AR121" s="22" t="s">
        <v>127</v>
      </c>
      <c r="AT121" s="22" t="s">
        <v>122</v>
      </c>
      <c r="AU121" s="22" t="s">
        <v>84</v>
      </c>
      <c r="AY121" s="22" t="s">
        <v>120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2" t="s">
        <v>75</v>
      </c>
      <c r="BK121" s="198">
        <f>ROUND(I121*H121,2)</f>
        <v>0</v>
      </c>
      <c r="BL121" s="22" t="s">
        <v>127</v>
      </c>
      <c r="BM121" s="22" t="s">
        <v>227</v>
      </c>
    </row>
    <row r="122" spans="2:65" s="1" customFormat="1" ht="22.5" customHeight="1">
      <c r="B122" s="39"/>
      <c r="C122" s="187" t="s">
        <v>228</v>
      </c>
      <c r="D122" s="187" t="s">
        <v>122</v>
      </c>
      <c r="E122" s="188" t="s">
        <v>229</v>
      </c>
      <c r="F122" s="189" t="s">
        <v>230</v>
      </c>
      <c r="G122" s="190" t="s">
        <v>144</v>
      </c>
      <c r="H122" s="191">
        <v>1.1200000000000001</v>
      </c>
      <c r="I122" s="192"/>
      <c r="J122" s="193">
        <f>ROUND(I122*H122,2)</f>
        <v>0</v>
      </c>
      <c r="K122" s="189" t="s">
        <v>21</v>
      </c>
      <c r="L122" s="59"/>
      <c r="M122" s="194" t="s">
        <v>21</v>
      </c>
      <c r="N122" s="195" t="s">
        <v>41</v>
      </c>
      <c r="O122" s="4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AR122" s="22" t="s">
        <v>127</v>
      </c>
      <c r="AT122" s="22" t="s">
        <v>122</v>
      </c>
      <c r="AU122" s="22" t="s">
        <v>84</v>
      </c>
      <c r="AY122" s="22" t="s">
        <v>120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22" t="s">
        <v>75</v>
      </c>
      <c r="BK122" s="198">
        <f>ROUND(I122*H122,2)</f>
        <v>0</v>
      </c>
      <c r="BL122" s="22" t="s">
        <v>127</v>
      </c>
      <c r="BM122" s="22" t="s">
        <v>231</v>
      </c>
    </row>
    <row r="123" spans="2:65" s="11" customFormat="1" ht="13.5">
      <c r="B123" s="199"/>
      <c r="C123" s="200"/>
      <c r="D123" s="213" t="s">
        <v>129</v>
      </c>
      <c r="E123" s="223" t="s">
        <v>21</v>
      </c>
      <c r="F123" s="224" t="s">
        <v>232</v>
      </c>
      <c r="G123" s="200"/>
      <c r="H123" s="225">
        <v>1.1200000000000001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129</v>
      </c>
      <c r="AU123" s="210" t="s">
        <v>84</v>
      </c>
      <c r="AV123" s="11" t="s">
        <v>84</v>
      </c>
      <c r="AW123" s="11" t="s">
        <v>34</v>
      </c>
      <c r="AX123" s="11" t="s">
        <v>75</v>
      </c>
      <c r="AY123" s="210" t="s">
        <v>120</v>
      </c>
    </row>
    <row r="124" spans="2:65" s="1" customFormat="1" ht="22.5" customHeight="1">
      <c r="B124" s="39"/>
      <c r="C124" s="187" t="s">
        <v>9</v>
      </c>
      <c r="D124" s="187" t="s">
        <v>122</v>
      </c>
      <c r="E124" s="188" t="s">
        <v>233</v>
      </c>
      <c r="F124" s="189" t="s">
        <v>234</v>
      </c>
      <c r="G124" s="190" t="s">
        <v>140</v>
      </c>
      <c r="H124" s="191">
        <v>15.2</v>
      </c>
      <c r="I124" s="192"/>
      <c r="J124" s="193">
        <f>ROUND(I124*H124,2)</f>
        <v>0</v>
      </c>
      <c r="K124" s="189" t="s">
        <v>21</v>
      </c>
      <c r="L124" s="59"/>
      <c r="M124" s="194" t="s">
        <v>21</v>
      </c>
      <c r="N124" s="195" t="s">
        <v>41</v>
      </c>
      <c r="O124" s="4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22" t="s">
        <v>127</v>
      </c>
      <c r="AT124" s="22" t="s">
        <v>122</v>
      </c>
      <c r="AU124" s="22" t="s">
        <v>84</v>
      </c>
      <c r="AY124" s="22" t="s">
        <v>120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22" t="s">
        <v>75</v>
      </c>
      <c r="BK124" s="198">
        <f>ROUND(I124*H124,2)</f>
        <v>0</v>
      </c>
      <c r="BL124" s="22" t="s">
        <v>127</v>
      </c>
      <c r="BM124" s="22" t="s">
        <v>235</v>
      </c>
    </row>
    <row r="125" spans="2:65" s="11" customFormat="1" ht="13.5">
      <c r="B125" s="199"/>
      <c r="C125" s="200"/>
      <c r="D125" s="213" t="s">
        <v>129</v>
      </c>
      <c r="E125" s="223" t="s">
        <v>21</v>
      </c>
      <c r="F125" s="224" t="s">
        <v>236</v>
      </c>
      <c r="G125" s="200"/>
      <c r="H125" s="225">
        <v>15.2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129</v>
      </c>
      <c r="AU125" s="210" t="s">
        <v>84</v>
      </c>
      <c r="AV125" s="11" t="s">
        <v>84</v>
      </c>
      <c r="AW125" s="11" t="s">
        <v>34</v>
      </c>
      <c r="AX125" s="11" t="s">
        <v>75</v>
      </c>
      <c r="AY125" s="210" t="s">
        <v>120</v>
      </c>
    </row>
    <row r="126" spans="2:65" s="1" customFormat="1" ht="31.5" customHeight="1">
      <c r="B126" s="39"/>
      <c r="C126" s="187" t="s">
        <v>237</v>
      </c>
      <c r="D126" s="187" t="s">
        <v>122</v>
      </c>
      <c r="E126" s="188" t="s">
        <v>238</v>
      </c>
      <c r="F126" s="189" t="s">
        <v>239</v>
      </c>
      <c r="G126" s="190" t="s">
        <v>214</v>
      </c>
      <c r="H126" s="191">
        <v>1</v>
      </c>
      <c r="I126" s="192"/>
      <c r="J126" s="193">
        <f>ROUND(I126*H126,2)</f>
        <v>0</v>
      </c>
      <c r="K126" s="189" t="s">
        <v>21</v>
      </c>
      <c r="L126" s="59"/>
      <c r="M126" s="194" t="s">
        <v>21</v>
      </c>
      <c r="N126" s="195" t="s">
        <v>41</v>
      </c>
      <c r="O126" s="4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AR126" s="22" t="s">
        <v>127</v>
      </c>
      <c r="AT126" s="22" t="s">
        <v>122</v>
      </c>
      <c r="AU126" s="22" t="s">
        <v>84</v>
      </c>
      <c r="AY126" s="22" t="s">
        <v>120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22" t="s">
        <v>75</v>
      </c>
      <c r="BK126" s="198">
        <f>ROUND(I126*H126,2)</f>
        <v>0</v>
      </c>
      <c r="BL126" s="22" t="s">
        <v>127</v>
      </c>
      <c r="BM126" s="22" t="s">
        <v>240</v>
      </c>
    </row>
    <row r="127" spans="2:65" s="1" customFormat="1" ht="22.5" customHeight="1">
      <c r="B127" s="39"/>
      <c r="C127" s="187" t="s">
        <v>241</v>
      </c>
      <c r="D127" s="187" t="s">
        <v>122</v>
      </c>
      <c r="E127" s="188" t="s">
        <v>242</v>
      </c>
      <c r="F127" s="189" t="s">
        <v>243</v>
      </c>
      <c r="G127" s="190" t="s">
        <v>214</v>
      </c>
      <c r="H127" s="191">
        <v>1</v>
      </c>
      <c r="I127" s="192"/>
      <c r="J127" s="193">
        <f>ROUND(I127*H127,2)</f>
        <v>0</v>
      </c>
      <c r="K127" s="189" t="s">
        <v>21</v>
      </c>
      <c r="L127" s="59"/>
      <c r="M127" s="194" t="s">
        <v>21</v>
      </c>
      <c r="N127" s="195" t="s">
        <v>41</v>
      </c>
      <c r="O127" s="4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22" t="s">
        <v>127</v>
      </c>
      <c r="AT127" s="22" t="s">
        <v>122</v>
      </c>
      <c r="AU127" s="22" t="s">
        <v>84</v>
      </c>
      <c r="AY127" s="22" t="s">
        <v>120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22" t="s">
        <v>75</v>
      </c>
      <c r="BK127" s="198">
        <f>ROUND(I127*H127,2)</f>
        <v>0</v>
      </c>
      <c r="BL127" s="22" t="s">
        <v>127</v>
      </c>
      <c r="BM127" s="22" t="s">
        <v>244</v>
      </c>
    </row>
    <row r="128" spans="2:65" s="1" customFormat="1" ht="22.5" customHeight="1">
      <c r="B128" s="39"/>
      <c r="C128" s="187" t="s">
        <v>245</v>
      </c>
      <c r="D128" s="187" t="s">
        <v>122</v>
      </c>
      <c r="E128" s="188" t="s">
        <v>246</v>
      </c>
      <c r="F128" s="189" t="s">
        <v>247</v>
      </c>
      <c r="G128" s="190" t="s">
        <v>214</v>
      </c>
      <c r="H128" s="191">
        <v>1</v>
      </c>
      <c r="I128" s="192"/>
      <c r="J128" s="193">
        <f>ROUND(I128*H128,2)</f>
        <v>0</v>
      </c>
      <c r="K128" s="189" t="s">
        <v>21</v>
      </c>
      <c r="L128" s="59"/>
      <c r="M128" s="194" t="s">
        <v>21</v>
      </c>
      <c r="N128" s="195" t="s">
        <v>41</v>
      </c>
      <c r="O128" s="4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AR128" s="22" t="s">
        <v>127</v>
      </c>
      <c r="AT128" s="22" t="s">
        <v>122</v>
      </c>
      <c r="AU128" s="22" t="s">
        <v>84</v>
      </c>
      <c r="AY128" s="22" t="s">
        <v>120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22" t="s">
        <v>75</v>
      </c>
      <c r="BK128" s="198">
        <f>ROUND(I128*H128,2)</f>
        <v>0</v>
      </c>
      <c r="BL128" s="22" t="s">
        <v>127</v>
      </c>
      <c r="BM128" s="22" t="s">
        <v>248</v>
      </c>
    </row>
    <row r="129" spans="2:65" s="1" customFormat="1" ht="22.5" customHeight="1">
      <c r="B129" s="39"/>
      <c r="C129" s="187" t="s">
        <v>249</v>
      </c>
      <c r="D129" s="187" t="s">
        <v>122</v>
      </c>
      <c r="E129" s="188" t="s">
        <v>250</v>
      </c>
      <c r="F129" s="189" t="s">
        <v>251</v>
      </c>
      <c r="G129" s="190" t="s">
        <v>140</v>
      </c>
      <c r="H129" s="191">
        <v>14</v>
      </c>
      <c r="I129" s="192"/>
      <c r="J129" s="193">
        <f>ROUND(I129*H129,2)</f>
        <v>0</v>
      </c>
      <c r="K129" s="189" t="s">
        <v>21</v>
      </c>
      <c r="L129" s="59"/>
      <c r="M129" s="194" t="s">
        <v>21</v>
      </c>
      <c r="N129" s="195" t="s">
        <v>41</v>
      </c>
      <c r="O129" s="4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AR129" s="22" t="s">
        <v>127</v>
      </c>
      <c r="AT129" s="22" t="s">
        <v>122</v>
      </c>
      <c r="AU129" s="22" t="s">
        <v>84</v>
      </c>
      <c r="AY129" s="22" t="s">
        <v>120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22" t="s">
        <v>75</v>
      </c>
      <c r="BK129" s="198">
        <f>ROUND(I129*H129,2)</f>
        <v>0</v>
      </c>
      <c r="BL129" s="22" t="s">
        <v>127</v>
      </c>
      <c r="BM129" s="22" t="s">
        <v>252</v>
      </c>
    </row>
    <row r="130" spans="2:65" s="1" customFormat="1" ht="44.25" customHeight="1">
      <c r="B130" s="39"/>
      <c r="C130" s="187" t="s">
        <v>253</v>
      </c>
      <c r="D130" s="187" t="s">
        <v>122</v>
      </c>
      <c r="E130" s="188" t="s">
        <v>254</v>
      </c>
      <c r="F130" s="189" t="s">
        <v>255</v>
      </c>
      <c r="G130" s="190" t="s">
        <v>125</v>
      </c>
      <c r="H130" s="191">
        <v>2.1</v>
      </c>
      <c r="I130" s="192"/>
      <c r="J130" s="193">
        <f>ROUND(I130*H130,2)</f>
        <v>0</v>
      </c>
      <c r="K130" s="189" t="s">
        <v>126</v>
      </c>
      <c r="L130" s="59"/>
      <c r="M130" s="194" t="s">
        <v>21</v>
      </c>
      <c r="N130" s="195" t="s">
        <v>41</v>
      </c>
      <c r="O130" s="4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AR130" s="22" t="s">
        <v>127</v>
      </c>
      <c r="AT130" s="22" t="s">
        <v>122</v>
      </c>
      <c r="AU130" s="22" t="s">
        <v>84</v>
      </c>
      <c r="AY130" s="22" t="s">
        <v>120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22" t="s">
        <v>75</v>
      </c>
      <c r="BK130" s="198">
        <f>ROUND(I130*H130,2)</f>
        <v>0</v>
      </c>
      <c r="BL130" s="22" t="s">
        <v>127</v>
      </c>
      <c r="BM130" s="22" t="s">
        <v>256</v>
      </c>
    </row>
    <row r="131" spans="2:65" s="11" customFormat="1" ht="13.5">
      <c r="B131" s="199"/>
      <c r="C131" s="200"/>
      <c r="D131" s="201" t="s">
        <v>129</v>
      </c>
      <c r="E131" s="202" t="s">
        <v>21</v>
      </c>
      <c r="F131" s="203" t="s">
        <v>257</v>
      </c>
      <c r="G131" s="200"/>
      <c r="H131" s="204">
        <v>2.1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129</v>
      </c>
      <c r="AU131" s="210" t="s">
        <v>84</v>
      </c>
      <c r="AV131" s="11" t="s">
        <v>84</v>
      </c>
      <c r="AW131" s="11" t="s">
        <v>34</v>
      </c>
      <c r="AX131" s="11" t="s">
        <v>75</v>
      </c>
      <c r="AY131" s="210" t="s">
        <v>120</v>
      </c>
    </row>
    <row r="132" spans="2:65" s="10" customFormat="1" ht="29.85" customHeight="1">
      <c r="B132" s="170"/>
      <c r="C132" s="171"/>
      <c r="D132" s="184" t="s">
        <v>69</v>
      </c>
      <c r="E132" s="185" t="s">
        <v>258</v>
      </c>
      <c r="F132" s="185" t="s">
        <v>259</v>
      </c>
      <c r="G132" s="171"/>
      <c r="H132" s="171"/>
      <c r="I132" s="174"/>
      <c r="J132" s="186">
        <f>BK132</f>
        <v>0</v>
      </c>
      <c r="K132" s="171"/>
      <c r="L132" s="176"/>
      <c r="M132" s="177"/>
      <c r="N132" s="178"/>
      <c r="O132" s="178"/>
      <c r="P132" s="179">
        <f>SUM(P133:P140)</f>
        <v>0</v>
      </c>
      <c r="Q132" s="178"/>
      <c r="R132" s="179">
        <f>SUM(R133:R140)</f>
        <v>0</v>
      </c>
      <c r="S132" s="178"/>
      <c r="T132" s="180">
        <f>SUM(T133:T140)</f>
        <v>0</v>
      </c>
      <c r="AR132" s="181" t="s">
        <v>75</v>
      </c>
      <c r="AT132" s="182" t="s">
        <v>69</v>
      </c>
      <c r="AU132" s="182" t="s">
        <v>75</v>
      </c>
      <c r="AY132" s="181" t="s">
        <v>120</v>
      </c>
      <c r="BK132" s="183">
        <f>SUM(BK133:BK140)</f>
        <v>0</v>
      </c>
    </row>
    <row r="133" spans="2:65" s="1" customFormat="1" ht="31.5" customHeight="1">
      <c r="B133" s="39"/>
      <c r="C133" s="187" t="s">
        <v>260</v>
      </c>
      <c r="D133" s="187" t="s">
        <v>122</v>
      </c>
      <c r="E133" s="188" t="s">
        <v>261</v>
      </c>
      <c r="F133" s="189" t="s">
        <v>262</v>
      </c>
      <c r="G133" s="190" t="s">
        <v>263</v>
      </c>
      <c r="H133" s="191">
        <v>31.454999999999998</v>
      </c>
      <c r="I133" s="192"/>
      <c r="J133" s="193">
        <f>ROUND(I133*H133,2)</f>
        <v>0</v>
      </c>
      <c r="K133" s="189" t="s">
        <v>126</v>
      </c>
      <c r="L133" s="59"/>
      <c r="M133" s="194" t="s">
        <v>21</v>
      </c>
      <c r="N133" s="195" t="s">
        <v>41</v>
      </c>
      <c r="O133" s="4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AR133" s="22" t="s">
        <v>127</v>
      </c>
      <c r="AT133" s="22" t="s">
        <v>122</v>
      </c>
      <c r="AU133" s="22" t="s">
        <v>84</v>
      </c>
      <c r="AY133" s="22" t="s">
        <v>120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2" t="s">
        <v>75</v>
      </c>
      <c r="BK133" s="198">
        <f>ROUND(I133*H133,2)</f>
        <v>0</v>
      </c>
      <c r="BL133" s="22" t="s">
        <v>127</v>
      </c>
      <c r="BM133" s="22" t="s">
        <v>264</v>
      </c>
    </row>
    <row r="134" spans="2:65" s="1" customFormat="1" ht="31.5" customHeight="1">
      <c r="B134" s="39"/>
      <c r="C134" s="187" t="s">
        <v>265</v>
      </c>
      <c r="D134" s="187" t="s">
        <v>122</v>
      </c>
      <c r="E134" s="188" t="s">
        <v>266</v>
      </c>
      <c r="F134" s="189" t="s">
        <v>267</v>
      </c>
      <c r="G134" s="190" t="s">
        <v>263</v>
      </c>
      <c r="H134" s="191">
        <v>534.73500000000001</v>
      </c>
      <c r="I134" s="192"/>
      <c r="J134" s="193">
        <f>ROUND(I134*H134,2)</f>
        <v>0</v>
      </c>
      <c r="K134" s="189" t="s">
        <v>126</v>
      </c>
      <c r="L134" s="59"/>
      <c r="M134" s="194" t="s">
        <v>21</v>
      </c>
      <c r="N134" s="195" t="s">
        <v>41</v>
      </c>
      <c r="O134" s="4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AR134" s="22" t="s">
        <v>127</v>
      </c>
      <c r="AT134" s="22" t="s">
        <v>122</v>
      </c>
      <c r="AU134" s="22" t="s">
        <v>84</v>
      </c>
      <c r="AY134" s="22" t="s">
        <v>120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22" t="s">
        <v>75</v>
      </c>
      <c r="BK134" s="198">
        <f>ROUND(I134*H134,2)</f>
        <v>0</v>
      </c>
      <c r="BL134" s="22" t="s">
        <v>127</v>
      </c>
      <c r="BM134" s="22" t="s">
        <v>268</v>
      </c>
    </row>
    <row r="135" spans="2:65" s="11" customFormat="1" ht="13.5">
      <c r="B135" s="199"/>
      <c r="C135" s="200"/>
      <c r="D135" s="213" t="s">
        <v>129</v>
      </c>
      <c r="E135" s="200"/>
      <c r="F135" s="224" t="s">
        <v>269</v>
      </c>
      <c r="G135" s="200"/>
      <c r="H135" s="225">
        <v>534.73500000000001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129</v>
      </c>
      <c r="AU135" s="210" t="s">
        <v>84</v>
      </c>
      <c r="AV135" s="11" t="s">
        <v>84</v>
      </c>
      <c r="AW135" s="11" t="s">
        <v>6</v>
      </c>
      <c r="AX135" s="11" t="s">
        <v>75</v>
      </c>
      <c r="AY135" s="210" t="s">
        <v>120</v>
      </c>
    </row>
    <row r="136" spans="2:65" s="1" customFormat="1" ht="22.5" customHeight="1">
      <c r="B136" s="39"/>
      <c r="C136" s="187" t="s">
        <v>270</v>
      </c>
      <c r="D136" s="187" t="s">
        <v>122</v>
      </c>
      <c r="E136" s="188" t="s">
        <v>271</v>
      </c>
      <c r="F136" s="189" t="s">
        <v>272</v>
      </c>
      <c r="G136" s="190" t="s">
        <v>263</v>
      </c>
      <c r="H136" s="191">
        <v>55.417000000000002</v>
      </c>
      <c r="I136" s="192"/>
      <c r="J136" s="193">
        <f>ROUND(I136*H136,2)</f>
        <v>0</v>
      </c>
      <c r="K136" s="189" t="s">
        <v>21</v>
      </c>
      <c r="L136" s="59"/>
      <c r="M136" s="194" t="s">
        <v>21</v>
      </c>
      <c r="N136" s="195" t="s">
        <v>41</v>
      </c>
      <c r="O136" s="4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AR136" s="22" t="s">
        <v>127</v>
      </c>
      <c r="AT136" s="22" t="s">
        <v>122</v>
      </c>
      <c r="AU136" s="22" t="s">
        <v>84</v>
      </c>
      <c r="AY136" s="22" t="s">
        <v>120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22" t="s">
        <v>75</v>
      </c>
      <c r="BK136" s="198">
        <f>ROUND(I136*H136,2)</f>
        <v>0</v>
      </c>
      <c r="BL136" s="22" t="s">
        <v>127</v>
      </c>
      <c r="BM136" s="22" t="s">
        <v>273</v>
      </c>
    </row>
    <row r="137" spans="2:65" s="1" customFormat="1" ht="22.5" customHeight="1">
      <c r="B137" s="39"/>
      <c r="C137" s="187" t="s">
        <v>274</v>
      </c>
      <c r="D137" s="187" t="s">
        <v>122</v>
      </c>
      <c r="E137" s="188" t="s">
        <v>275</v>
      </c>
      <c r="F137" s="189" t="s">
        <v>276</v>
      </c>
      <c r="G137" s="190" t="s">
        <v>263</v>
      </c>
      <c r="H137" s="191">
        <v>12.7</v>
      </c>
      <c r="I137" s="192"/>
      <c r="J137" s="193">
        <f>ROUND(I137*H137,2)</f>
        <v>0</v>
      </c>
      <c r="K137" s="189" t="s">
        <v>21</v>
      </c>
      <c r="L137" s="59"/>
      <c r="M137" s="194" t="s">
        <v>21</v>
      </c>
      <c r="N137" s="195" t="s">
        <v>41</v>
      </c>
      <c r="O137" s="4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AR137" s="22" t="s">
        <v>127</v>
      </c>
      <c r="AT137" s="22" t="s">
        <v>122</v>
      </c>
      <c r="AU137" s="22" t="s">
        <v>84</v>
      </c>
      <c r="AY137" s="22" t="s">
        <v>120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22" t="s">
        <v>75</v>
      </c>
      <c r="BK137" s="198">
        <f>ROUND(I137*H137,2)</f>
        <v>0</v>
      </c>
      <c r="BL137" s="22" t="s">
        <v>127</v>
      </c>
      <c r="BM137" s="22" t="s">
        <v>277</v>
      </c>
    </row>
    <row r="138" spans="2:65" s="11" customFormat="1" ht="13.5">
      <c r="B138" s="199"/>
      <c r="C138" s="200"/>
      <c r="D138" s="213" t="s">
        <v>129</v>
      </c>
      <c r="E138" s="223" t="s">
        <v>21</v>
      </c>
      <c r="F138" s="224" t="s">
        <v>278</v>
      </c>
      <c r="G138" s="200"/>
      <c r="H138" s="225">
        <v>12.7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129</v>
      </c>
      <c r="AU138" s="210" t="s">
        <v>84</v>
      </c>
      <c r="AV138" s="11" t="s">
        <v>84</v>
      </c>
      <c r="AW138" s="11" t="s">
        <v>34</v>
      </c>
      <c r="AX138" s="11" t="s">
        <v>75</v>
      </c>
      <c r="AY138" s="210" t="s">
        <v>120</v>
      </c>
    </row>
    <row r="139" spans="2:65" s="1" customFormat="1" ht="22.5" customHeight="1">
      <c r="B139" s="39"/>
      <c r="C139" s="187" t="s">
        <v>279</v>
      </c>
      <c r="D139" s="187" t="s">
        <v>122</v>
      </c>
      <c r="E139" s="188" t="s">
        <v>280</v>
      </c>
      <c r="F139" s="189" t="s">
        <v>281</v>
      </c>
      <c r="G139" s="190" t="s">
        <v>263</v>
      </c>
      <c r="H139" s="191">
        <v>18.77</v>
      </c>
      <c r="I139" s="192"/>
      <c r="J139" s="193">
        <f>ROUND(I139*H139,2)</f>
        <v>0</v>
      </c>
      <c r="K139" s="189" t="s">
        <v>21</v>
      </c>
      <c r="L139" s="59"/>
      <c r="M139" s="194" t="s">
        <v>21</v>
      </c>
      <c r="N139" s="195" t="s">
        <v>41</v>
      </c>
      <c r="O139" s="4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AR139" s="22" t="s">
        <v>127</v>
      </c>
      <c r="AT139" s="22" t="s">
        <v>122</v>
      </c>
      <c r="AU139" s="22" t="s">
        <v>84</v>
      </c>
      <c r="AY139" s="22" t="s">
        <v>120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22" t="s">
        <v>75</v>
      </c>
      <c r="BK139" s="198">
        <f>ROUND(I139*H139,2)</f>
        <v>0</v>
      </c>
      <c r="BL139" s="22" t="s">
        <v>127</v>
      </c>
      <c r="BM139" s="22" t="s">
        <v>282</v>
      </c>
    </row>
    <row r="140" spans="2:65" s="11" customFormat="1" ht="13.5">
      <c r="B140" s="199"/>
      <c r="C140" s="200"/>
      <c r="D140" s="201" t="s">
        <v>129</v>
      </c>
      <c r="E140" s="202" t="s">
        <v>21</v>
      </c>
      <c r="F140" s="203" t="s">
        <v>283</v>
      </c>
      <c r="G140" s="200"/>
      <c r="H140" s="204">
        <v>18.77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129</v>
      </c>
      <c r="AU140" s="210" t="s">
        <v>84</v>
      </c>
      <c r="AV140" s="11" t="s">
        <v>84</v>
      </c>
      <c r="AW140" s="11" t="s">
        <v>34</v>
      </c>
      <c r="AX140" s="11" t="s">
        <v>75</v>
      </c>
      <c r="AY140" s="210" t="s">
        <v>120</v>
      </c>
    </row>
    <row r="141" spans="2:65" s="10" customFormat="1" ht="29.85" customHeight="1">
      <c r="B141" s="170"/>
      <c r="C141" s="171"/>
      <c r="D141" s="184" t="s">
        <v>69</v>
      </c>
      <c r="E141" s="185" t="s">
        <v>284</v>
      </c>
      <c r="F141" s="185" t="s">
        <v>285</v>
      </c>
      <c r="G141" s="171"/>
      <c r="H141" s="171"/>
      <c r="I141" s="174"/>
      <c r="J141" s="186">
        <f>BK141</f>
        <v>0</v>
      </c>
      <c r="K141" s="171"/>
      <c r="L141" s="176"/>
      <c r="M141" s="177"/>
      <c r="N141" s="178"/>
      <c r="O141" s="178"/>
      <c r="P141" s="179">
        <f>P142</f>
        <v>0</v>
      </c>
      <c r="Q141" s="178"/>
      <c r="R141" s="179">
        <f>R142</f>
        <v>0</v>
      </c>
      <c r="S141" s="178"/>
      <c r="T141" s="180">
        <f>T142</f>
        <v>0</v>
      </c>
      <c r="AR141" s="181" t="s">
        <v>75</v>
      </c>
      <c r="AT141" s="182" t="s">
        <v>69</v>
      </c>
      <c r="AU141" s="182" t="s">
        <v>75</v>
      </c>
      <c r="AY141" s="181" t="s">
        <v>120</v>
      </c>
      <c r="BK141" s="183">
        <f>BK142</f>
        <v>0</v>
      </c>
    </row>
    <row r="142" spans="2:65" s="1" customFormat="1" ht="31.5" customHeight="1">
      <c r="B142" s="39"/>
      <c r="C142" s="187" t="s">
        <v>286</v>
      </c>
      <c r="D142" s="187" t="s">
        <v>122</v>
      </c>
      <c r="E142" s="188" t="s">
        <v>287</v>
      </c>
      <c r="F142" s="189" t="s">
        <v>288</v>
      </c>
      <c r="G142" s="190" t="s">
        <v>263</v>
      </c>
      <c r="H142" s="191">
        <v>1.1519999999999999</v>
      </c>
      <c r="I142" s="192"/>
      <c r="J142" s="193">
        <f>ROUND(I142*H142,2)</f>
        <v>0</v>
      </c>
      <c r="K142" s="189" t="s">
        <v>126</v>
      </c>
      <c r="L142" s="59"/>
      <c r="M142" s="194" t="s">
        <v>21</v>
      </c>
      <c r="N142" s="195" t="s">
        <v>41</v>
      </c>
      <c r="O142" s="4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AR142" s="22" t="s">
        <v>127</v>
      </c>
      <c r="AT142" s="22" t="s">
        <v>122</v>
      </c>
      <c r="AU142" s="22" t="s">
        <v>84</v>
      </c>
      <c r="AY142" s="22" t="s">
        <v>120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22" t="s">
        <v>75</v>
      </c>
      <c r="BK142" s="198">
        <f>ROUND(I142*H142,2)</f>
        <v>0</v>
      </c>
      <c r="BL142" s="22" t="s">
        <v>127</v>
      </c>
      <c r="BM142" s="22" t="s">
        <v>289</v>
      </c>
    </row>
    <row r="143" spans="2:65" s="10" customFormat="1" ht="37.35" customHeight="1">
      <c r="B143" s="170"/>
      <c r="C143" s="171"/>
      <c r="D143" s="184" t="s">
        <v>69</v>
      </c>
      <c r="E143" s="236" t="s">
        <v>290</v>
      </c>
      <c r="F143" s="236" t="s">
        <v>291</v>
      </c>
      <c r="G143" s="171"/>
      <c r="H143" s="171"/>
      <c r="I143" s="174"/>
      <c r="J143" s="237">
        <f>BK143</f>
        <v>0</v>
      </c>
      <c r="K143" s="171"/>
      <c r="L143" s="176"/>
      <c r="M143" s="177"/>
      <c r="N143" s="178"/>
      <c r="O143" s="178"/>
      <c r="P143" s="179">
        <f>SUM(P144:P148)</f>
        <v>0</v>
      </c>
      <c r="Q143" s="178"/>
      <c r="R143" s="179">
        <f>SUM(R144:R148)</f>
        <v>0</v>
      </c>
      <c r="S143" s="178"/>
      <c r="T143" s="180">
        <f>SUM(T144:T148)</f>
        <v>0</v>
      </c>
      <c r="AR143" s="181" t="s">
        <v>147</v>
      </c>
      <c r="AT143" s="182" t="s">
        <v>69</v>
      </c>
      <c r="AU143" s="182" t="s">
        <v>70</v>
      </c>
      <c r="AY143" s="181" t="s">
        <v>120</v>
      </c>
      <c r="BK143" s="183">
        <f>SUM(BK144:BK148)</f>
        <v>0</v>
      </c>
    </row>
    <row r="144" spans="2:65" s="1" customFormat="1" ht="44.25" customHeight="1">
      <c r="B144" s="39"/>
      <c r="C144" s="187" t="s">
        <v>292</v>
      </c>
      <c r="D144" s="187" t="s">
        <v>122</v>
      </c>
      <c r="E144" s="188" t="s">
        <v>293</v>
      </c>
      <c r="F144" s="189" t="s">
        <v>294</v>
      </c>
      <c r="G144" s="190" t="s">
        <v>295</v>
      </c>
      <c r="H144" s="191">
        <v>1</v>
      </c>
      <c r="I144" s="192"/>
      <c r="J144" s="193">
        <f>ROUND(I144*H144,2)</f>
        <v>0</v>
      </c>
      <c r="K144" s="189" t="s">
        <v>21</v>
      </c>
      <c r="L144" s="59"/>
      <c r="M144" s="194" t="s">
        <v>21</v>
      </c>
      <c r="N144" s="195" t="s">
        <v>41</v>
      </c>
      <c r="O144" s="4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AR144" s="22" t="s">
        <v>296</v>
      </c>
      <c r="AT144" s="22" t="s">
        <v>122</v>
      </c>
      <c r="AU144" s="22" t="s">
        <v>75</v>
      </c>
      <c r="AY144" s="22" t="s">
        <v>120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22" t="s">
        <v>75</v>
      </c>
      <c r="BK144" s="198">
        <f>ROUND(I144*H144,2)</f>
        <v>0</v>
      </c>
      <c r="BL144" s="22" t="s">
        <v>296</v>
      </c>
      <c r="BM144" s="22" t="s">
        <v>297</v>
      </c>
    </row>
    <row r="145" spans="2:65" s="1" customFormat="1" ht="44.25" customHeight="1">
      <c r="B145" s="39"/>
      <c r="C145" s="187" t="s">
        <v>298</v>
      </c>
      <c r="D145" s="187" t="s">
        <v>122</v>
      </c>
      <c r="E145" s="188" t="s">
        <v>299</v>
      </c>
      <c r="F145" s="189" t="s">
        <v>300</v>
      </c>
      <c r="G145" s="190" t="s">
        <v>295</v>
      </c>
      <c r="H145" s="191">
        <v>1</v>
      </c>
      <c r="I145" s="192"/>
      <c r="J145" s="193">
        <f>ROUND(I145*H145,2)</f>
        <v>0</v>
      </c>
      <c r="K145" s="189" t="s">
        <v>21</v>
      </c>
      <c r="L145" s="59"/>
      <c r="M145" s="194" t="s">
        <v>21</v>
      </c>
      <c r="N145" s="195" t="s">
        <v>41</v>
      </c>
      <c r="O145" s="4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AR145" s="22" t="s">
        <v>296</v>
      </c>
      <c r="AT145" s="22" t="s">
        <v>122</v>
      </c>
      <c r="AU145" s="22" t="s">
        <v>75</v>
      </c>
      <c r="AY145" s="22" t="s">
        <v>120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22" t="s">
        <v>75</v>
      </c>
      <c r="BK145" s="198">
        <f>ROUND(I145*H145,2)</f>
        <v>0</v>
      </c>
      <c r="BL145" s="22" t="s">
        <v>296</v>
      </c>
      <c r="BM145" s="22" t="s">
        <v>301</v>
      </c>
    </row>
    <row r="146" spans="2:65" s="1" customFormat="1" ht="44.25" customHeight="1">
      <c r="B146" s="39"/>
      <c r="C146" s="187" t="s">
        <v>302</v>
      </c>
      <c r="D146" s="187" t="s">
        <v>122</v>
      </c>
      <c r="E146" s="188" t="s">
        <v>303</v>
      </c>
      <c r="F146" s="189" t="s">
        <v>304</v>
      </c>
      <c r="G146" s="190" t="s">
        <v>295</v>
      </c>
      <c r="H146" s="191">
        <v>1</v>
      </c>
      <c r="I146" s="192"/>
      <c r="J146" s="193">
        <f>ROUND(I146*H146,2)</f>
        <v>0</v>
      </c>
      <c r="K146" s="189" t="s">
        <v>21</v>
      </c>
      <c r="L146" s="59"/>
      <c r="M146" s="194" t="s">
        <v>21</v>
      </c>
      <c r="N146" s="195" t="s">
        <v>41</v>
      </c>
      <c r="O146" s="4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AR146" s="22" t="s">
        <v>296</v>
      </c>
      <c r="AT146" s="22" t="s">
        <v>122</v>
      </c>
      <c r="AU146" s="22" t="s">
        <v>75</v>
      </c>
      <c r="AY146" s="22" t="s">
        <v>120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22" t="s">
        <v>75</v>
      </c>
      <c r="BK146" s="198">
        <f>ROUND(I146*H146,2)</f>
        <v>0</v>
      </c>
      <c r="BL146" s="22" t="s">
        <v>296</v>
      </c>
      <c r="BM146" s="22" t="s">
        <v>305</v>
      </c>
    </row>
    <row r="147" spans="2:65" s="1" customFormat="1" ht="31.5" customHeight="1">
      <c r="B147" s="39"/>
      <c r="C147" s="187" t="s">
        <v>306</v>
      </c>
      <c r="D147" s="187" t="s">
        <v>122</v>
      </c>
      <c r="E147" s="188" t="s">
        <v>307</v>
      </c>
      <c r="F147" s="189" t="s">
        <v>308</v>
      </c>
      <c r="G147" s="190" t="s">
        <v>214</v>
      </c>
      <c r="H147" s="191">
        <v>2</v>
      </c>
      <c r="I147" s="192"/>
      <c r="J147" s="193">
        <f>ROUND(I147*H147,2)</f>
        <v>0</v>
      </c>
      <c r="K147" s="189" t="s">
        <v>21</v>
      </c>
      <c r="L147" s="59"/>
      <c r="M147" s="194" t="s">
        <v>21</v>
      </c>
      <c r="N147" s="195" t="s">
        <v>41</v>
      </c>
      <c r="O147" s="4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AR147" s="22" t="s">
        <v>296</v>
      </c>
      <c r="AT147" s="22" t="s">
        <v>122</v>
      </c>
      <c r="AU147" s="22" t="s">
        <v>75</v>
      </c>
      <c r="AY147" s="22" t="s">
        <v>120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22" t="s">
        <v>75</v>
      </c>
      <c r="BK147" s="198">
        <f>ROUND(I147*H147,2)</f>
        <v>0</v>
      </c>
      <c r="BL147" s="22" t="s">
        <v>296</v>
      </c>
      <c r="BM147" s="22" t="s">
        <v>309</v>
      </c>
    </row>
    <row r="148" spans="2:65" s="1" customFormat="1" ht="31.5" customHeight="1">
      <c r="B148" s="39"/>
      <c r="C148" s="187" t="s">
        <v>310</v>
      </c>
      <c r="D148" s="187" t="s">
        <v>122</v>
      </c>
      <c r="E148" s="188" t="s">
        <v>311</v>
      </c>
      <c r="F148" s="189" t="s">
        <v>312</v>
      </c>
      <c r="G148" s="190" t="s">
        <v>295</v>
      </c>
      <c r="H148" s="191">
        <v>1</v>
      </c>
      <c r="I148" s="192"/>
      <c r="J148" s="193">
        <f>ROUND(I148*H148,2)</f>
        <v>0</v>
      </c>
      <c r="K148" s="189" t="s">
        <v>21</v>
      </c>
      <c r="L148" s="59"/>
      <c r="M148" s="194" t="s">
        <v>21</v>
      </c>
      <c r="N148" s="238" t="s">
        <v>41</v>
      </c>
      <c r="O148" s="239"/>
      <c r="P148" s="240">
        <f>O148*H148</f>
        <v>0</v>
      </c>
      <c r="Q148" s="240">
        <v>0</v>
      </c>
      <c r="R148" s="240">
        <f>Q148*H148</f>
        <v>0</v>
      </c>
      <c r="S148" s="240">
        <v>0</v>
      </c>
      <c r="T148" s="241">
        <f>S148*H148</f>
        <v>0</v>
      </c>
      <c r="AR148" s="22" t="s">
        <v>296</v>
      </c>
      <c r="AT148" s="22" t="s">
        <v>122</v>
      </c>
      <c r="AU148" s="22" t="s">
        <v>75</v>
      </c>
      <c r="AY148" s="22" t="s">
        <v>120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22" t="s">
        <v>75</v>
      </c>
      <c r="BK148" s="198">
        <f>ROUND(I148*H148,2)</f>
        <v>0</v>
      </c>
      <c r="BL148" s="22" t="s">
        <v>296</v>
      </c>
      <c r="BM148" s="22" t="s">
        <v>313</v>
      </c>
    </row>
    <row r="149" spans="2:65" s="1" customFormat="1" ht="6.95" customHeight="1">
      <c r="B149" s="54"/>
      <c r="C149" s="55"/>
      <c r="D149" s="55"/>
      <c r="E149" s="55"/>
      <c r="F149" s="55"/>
      <c r="G149" s="55"/>
      <c r="H149" s="55"/>
      <c r="I149" s="133"/>
      <c r="J149" s="55"/>
      <c r="K149" s="55"/>
      <c r="L149" s="59"/>
    </row>
  </sheetData>
  <sheetProtection algorithmName="SHA-512" hashValue="1/m+296DoPKIRtRPifLupFoU4yVXsw0jiG2h0bE6X+6HCDdVI2hZuYmvKPvVN8u6PvhKkNjAEensj/3dzTDi+w==" saltValue="t4V0hwEqdKbLS9bOSxmP4A==" spinCount="100000" sheet="1" objects="1" scenarios="1" formatCells="0" formatColumns="0" formatRows="0" sort="0" autoFilter="0"/>
  <autoFilter ref="C76:K148"/>
  <mergeCells count="6">
    <mergeCell ref="L2:V2"/>
    <mergeCell ref="E7:H7"/>
    <mergeCell ref="E22:H22"/>
    <mergeCell ref="E43:H43"/>
    <mergeCell ref="E69:H69"/>
    <mergeCell ref="G1:H1"/>
  </mergeCells>
  <hyperlinks>
    <hyperlink ref="F1:G1" location="C2" display="1) Krycí list soupisu"/>
    <hyperlink ref="G1:H1" location="C50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/>
    <row r="2" spans="2:1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3" customFormat="1" ht="45" customHeight="1">
      <c r="B3" s="246"/>
      <c r="C3" s="365" t="s">
        <v>314</v>
      </c>
      <c r="D3" s="365"/>
      <c r="E3" s="365"/>
      <c r="F3" s="365"/>
      <c r="G3" s="365"/>
      <c r="H3" s="365"/>
      <c r="I3" s="365"/>
      <c r="J3" s="365"/>
      <c r="K3" s="247"/>
    </row>
    <row r="4" spans="2:11" ht="25.5" customHeight="1">
      <c r="B4" s="248"/>
      <c r="C4" s="369" t="s">
        <v>315</v>
      </c>
      <c r="D4" s="369"/>
      <c r="E4" s="369"/>
      <c r="F4" s="369"/>
      <c r="G4" s="369"/>
      <c r="H4" s="369"/>
      <c r="I4" s="369"/>
      <c r="J4" s="369"/>
      <c r="K4" s="249"/>
    </row>
    <row r="5" spans="2:11" ht="5.25" customHeight="1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>
      <c r="B6" s="248"/>
      <c r="C6" s="368" t="s">
        <v>316</v>
      </c>
      <c r="D6" s="368"/>
      <c r="E6" s="368"/>
      <c r="F6" s="368"/>
      <c r="G6" s="368"/>
      <c r="H6" s="368"/>
      <c r="I6" s="368"/>
      <c r="J6" s="368"/>
      <c r="K6" s="249"/>
    </row>
    <row r="7" spans="2:11" ht="15" customHeight="1">
      <c r="B7" s="252"/>
      <c r="C7" s="368" t="s">
        <v>317</v>
      </c>
      <c r="D7" s="368"/>
      <c r="E7" s="368"/>
      <c r="F7" s="368"/>
      <c r="G7" s="368"/>
      <c r="H7" s="368"/>
      <c r="I7" s="368"/>
      <c r="J7" s="368"/>
      <c r="K7" s="249"/>
    </row>
    <row r="8" spans="2:1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>
      <c r="B9" s="252"/>
      <c r="C9" s="368" t="s">
        <v>318</v>
      </c>
      <c r="D9" s="368"/>
      <c r="E9" s="368"/>
      <c r="F9" s="368"/>
      <c r="G9" s="368"/>
      <c r="H9" s="368"/>
      <c r="I9" s="368"/>
      <c r="J9" s="368"/>
      <c r="K9" s="249"/>
    </row>
    <row r="10" spans="2:11" ht="15" customHeight="1">
      <c r="B10" s="252"/>
      <c r="C10" s="251"/>
      <c r="D10" s="368" t="s">
        <v>319</v>
      </c>
      <c r="E10" s="368"/>
      <c r="F10" s="368"/>
      <c r="G10" s="368"/>
      <c r="H10" s="368"/>
      <c r="I10" s="368"/>
      <c r="J10" s="368"/>
      <c r="K10" s="249"/>
    </row>
    <row r="11" spans="2:11" ht="15" customHeight="1">
      <c r="B11" s="252"/>
      <c r="C11" s="253"/>
      <c r="D11" s="368" t="s">
        <v>320</v>
      </c>
      <c r="E11" s="368"/>
      <c r="F11" s="368"/>
      <c r="G11" s="368"/>
      <c r="H11" s="368"/>
      <c r="I11" s="368"/>
      <c r="J11" s="368"/>
      <c r="K11" s="249"/>
    </row>
    <row r="12" spans="2:11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>
      <c r="B13" s="252"/>
      <c r="C13" s="253"/>
      <c r="D13" s="368" t="s">
        <v>321</v>
      </c>
      <c r="E13" s="368"/>
      <c r="F13" s="368"/>
      <c r="G13" s="368"/>
      <c r="H13" s="368"/>
      <c r="I13" s="368"/>
      <c r="J13" s="368"/>
      <c r="K13" s="249"/>
    </row>
    <row r="14" spans="2:11" ht="15" customHeight="1">
      <c r="B14" s="252"/>
      <c r="C14" s="253"/>
      <c r="D14" s="368" t="s">
        <v>322</v>
      </c>
      <c r="E14" s="368"/>
      <c r="F14" s="368"/>
      <c r="G14" s="368"/>
      <c r="H14" s="368"/>
      <c r="I14" s="368"/>
      <c r="J14" s="368"/>
      <c r="K14" s="249"/>
    </row>
    <row r="15" spans="2:11" ht="15" customHeight="1">
      <c r="B15" s="252"/>
      <c r="C15" s="253"/>
      <c r="D15" s="368" t="s">
        <v>323</v>
      </c>
      <c r="E15" s="368"/>
      <c r="F15" s="368"/>
      <c r="G15" s="368"/>
      <c r="H15" s="368"/>
      <c r="I15" s="368"/>
      <c r="J15" s="368"/>
      <c r="K15" s="249"/>
    </row>
    <row r="16" spans="2:11" ht="15" customHeight="1">
      <c r="B16" s="252"/>
      <c r="C16" s="253"/>
      <c r="D16" s="253"/>
      <c r="E16" s="254" t="s">
        <v>74</v>
      </c>
      <c r="F16" s="368" t="s">
        <v>324</v>
      </c>
      <c r="G16" s="368"/>
      <c r="H16" s="368"/>
      <c r="I16" s="368"/>
      <c r="J16" s="368"/>
      <c r="K16" s="249"/>
    </row>
    <row r="17" spans="2:11" ht="15" customHeight="1">
      <c r="B17" s="252"/>
      <c r="C17" s="253"/>
      <c r="D17" s="253"/>
      <c r="E17" s="254" t="s">
        <v>325</v>
      </c>
      <c r="F17" s="368" t="s">
        <v>326</v>
      </c>
      <c r="G17" s="368"/>
      <c r="H17" s="368"/>
      <c r="I17" s="368"/>
      <c r="J17" s="368"/>
      <c r="K17" s="249"/>
    </row>
    <row r="18" spans="2:11" ht="15" customHeight="1">
      <c r="B18" s="252"/>
      <c r="C18" s="253"/>
      <c r="D18" s="253"/>
      <c r="E18" s="254" t="s">
        <v>327</v>
      </c>
      <c r="F18" s="368" t="s">
        <v>328</v>
      </c>
      <c r="G18" s="368"/>
      <c r="H18" s="368"/>
      <c r="I18" s="368"/>
      <c r="J18" s="368"/>
      <c r="K18" s="249"/>
    </row>
    <row r="19" spans="2:11" ht="15" customHeight="1">
      <c r="B19" s="252"/>
      <c r="C19" s="253"/>
      <c r="D19" s="253"/>
      <c r="E19" s="254" t="s">
        <v>329</v>
      </c>
      <c r="F19" s="368" t="s">
        <v>330</v>
      </c>
      <c r="G19" s="368"/>
      <c r="H19" s="368"/>
      <c r="I19" s="368"/>
      <c r="J19" s="368"/>
      <c r="K19" s="249"/>
    </row>
    <row r="20" spans="2:11" ht="15" customHeight="1">
      <c r="B20" s="252"/>
      <c r="C20" s="253"/>
      <c r="D20" s="253"/>
      <c r="E20" s="254" t="s">
        <v>331</v>
      </c>
      <c r="F20" s="368" t="s">
        <v>332</v>
      </c>
      <c r="G20" s="368"/>
      <c r="H20" s="368"/>
      <c r="I20" s="368"/>
      <c r="J20" s="368"/>
      <c r="K20" s="249"/>
    </row>
    <row r="21" spans="2:11" ht="15" customHeight="1">
      <c r="B21" s="252"/>
      <c r="C21" s="253"/>
      <c r="D21" s="253"/>
      <c r="E21" s="254" t="s">
        <v>333</v>
      </c>
      <c r="F21" s="368" t="s">
        <v>334</v>
      </c>
      <c r="G21" s="368"/>
      <c r="H21" s="368"/>
      <c r="I21" s="368"/>
      <c r="J21" s="368"/>
      <c r="K21" s="249"/>
    </row>
    <row r="22" spans="2:11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>
      <c r="B23" s="252"/>
      <c r="C23" s="368" t="s">
        <v>335</v>
      </c>
      <c r="D23" s="368"/>
      <c r="E23" s="368"/>
      <c r="F23" s="368"/>
      <c r="G23" s="368"/>
      <c r="H23" s="368"/>
      <c r="I23" s="368"/>
      <c r="J23" s="368"/>
      <c r="K23" s="249"/>
    </row>
    <row r="24" spans="2:11" ht="15" customHeight="1">
      <c r="B24" s="252"/>
      <c r="C24" s="368" t="s">
        <v>336</v>
      </c>
      <c r="D24" s="368"/>
      <c r="E24" s="368"/>
      <c r="F24" s="368"/>
      <c r="G24" s="368"/>
      <c r="H24" s="368"/>
      <c r="I24" s="368"/>
      <c r="J24" s="368"/>
      <c r="K24" s="249"/>
    </row>
    <row r="25" spans="2:11" ht="15" customHeight="1">
      <c r="B25" s="252"/>
      <c r="C25" s="251"/>
      <c r="D25" s="368" t="s">
        <v>337</v>
      </c>
      <c r="E25" s="368"/>
      <c r="F25" s="368"/>
      <c r="G25" s="368"/>
      <c r="H25" s="368"/>
      <c r="I25" s="368"/>
      <c r="J25" s="368"/>
      <c r="K25" s="249"/>
    </row>
    <row r="26" spans="2:11" ht="15" customHeight="1">
      <c r="B26" s="252"/>
      <c r="C26" s="253"/>
      <c r="D26" s="368" t="s">
        <v>338</v>
      </c>
      <c r="E26" s="368"/>
      <c r="F26" s="368"/>
      <c r="G26" s="368"/>
      <c r="H26" s="368"/>
      <c r="I26" s="368"/>
      <c r="J26" s="368"/>
      <c r="K26" s="249"/>
    </row>
    <row r="27" spans="2:11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>
      <c r="B28" s="252"/>
      <c r="C28" s="253"/>
      <c r="D28" s="368" t="s">
        <v>339</v>
      </c>
      <c r="E28" s="368"/>
      <c r="F28" s="368"/>
      <c r="G28" s="368"/>
      <c r="H28" s="368"/>
      <c r="I28" s="368"/>
      <c r="J28" s="368"/>
      <c r="K28" s="249"/>
    </row>
    <row r="29" spans="2:11" ht="15" customHeight="1">
      <c r="B29" s="252"/>
      <c r="C29" s="253"/>
      <c r="D29" s="368" t="s">
        <v>340</v>
      </c>
      <c r="E29" s="368"/>
      <c r="F29" s="368"/>
      <c r="G29" s="368"/>
      <c r="H29" s="368"/>
      <c r="I29" s="368"/>
      <c r="J29" s="368"/>
      <c r="K29" s="249"/>
    </row>
    <row r="30" spans="2:11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>
      <c r="B31" s="252"/>
      <c r="C31" s="253"/>
      <c r="D31" s="368" t="s">
        <v>341</v>
      </c>
      <c r="E31" s="368"/>
      <c r="F31" s="368"/>
      <c r="G31" s="368"/>
      <c r="H31" s="368"/>
      <c r="I31" s="368"/>
      <c r="J31" s="368"/>
      <c r="K31" s="249"/>
    </row>
    <row r="32" spans="2:11" ht="15" customHeight="1">
      <c r="B32" s="252"/>
      <c r="C32" s="253"/>
      <c r="D32" s="368" t="s">
        <v>342</v>
      </c>
      <c r="E32" s="368"/>
      <c r="F32" s="368"/>
      <c r="G32" s="368"/>
      <c r="H32" s="368"/>
      <c r="I32" s="368"/>
      <c r="J32" s="368"/>
      <c r="K32" s="249"/>
    </row>
    <row r="33" spans="2:11" ht="15" customHeight="1">
      <c r="B33" s="252"/>
      <c r="C33" s="253"/>
      <c r="D33" s="368" t="s">
        <v>343</v>
      </c>
      <c r="E33" s="368"/>
      <c r="F33" s="368"/>
      <c r="G33" s="368"/>
      <c r="H33" s="368"/>
      <c r="I33" s="368"/>
      <c r="J33" s="368"/>
      <c r="K33" s="249"/>
    </row>
    <row r="34" spans="2:11" ht="15" customHeight="1">
      <c r="B34" s="252"/>
      <c r="C34" s="253"/>
      <c r="D34" s="251"/>
      <c r="E34" s="255" t="s">
        <v>105</v>
      </c>
      <c r="F34" s="251"/>
      <c r="G34" s="368" t="s">
        <v>344</v>
      </c>
      <c r="H34" s="368"/>
      <c r="I34" s="368"/>
      <c r="J34" s="368"/>
      <c r="K34" s="249"/>
    </row>
    <row r="35" spans="2:11" ht="30.75" customHeight="1">
      <c r="B35" s="252"/>
      <c r="C35" s="253"/>
      <c r="D35" s="251"/>
      <c r="E35" s="255" t="s">
        <v>345</v>
      </c>
      <c r="F35" s="251"/>
      <c r="G35" s="368" t="s">
        <v>346</v>
      </c>
      <c r="H35" s="368"/>
      <c r="I35" s="368"/>
      <c r="J35" s="368"/>
      <c r="K35" s="249"/>
    </row>
    <row r="36" spans="2:11" ht="15" customHeight="1">
      <c r="B36" s="252"/>
      <c r="C36" s="253"/>
      <c r="D36" s="251"/>
      <c r="E36" s="255" t="s">
        <v>51</v>
      </c>
      <c r="F36" s="251"/>
      <c r="G36" s="368" t="s">
        <v>347</v>
      </c>
      <c r="H36" s="368"/>
      <c r="I36" s="368"/>
      <c r="J36" s="368"/>
      <c r="K36" s="249"/>
    </row>
    <row r="37" spans="2:11" ht="15" customHeight="1">
      <c r="B37" s="252"/>
      <c r="C37" s="253"/>
      <c r="D37" s="251"/>
      <c r="E37" s="255" t="s">
        <v>106</v>
      </c>
      <c r="F37" s="251"/>
      <c r="G37" s="368" t="s">
        <v>348</v>
      </c>
      <c r="H37" s="368"/>
      <c r="I37" s="368"/>
      <c r="J37" s="368"/>
      <c r="K37" s="249"/>
    </row>
    <row r="38" spans="2:11" ht="15" customHeight="1">
      <c r="B38" s="252"/>
      <c r="C38" s="253"/>
      <c r="D38" s="251"/>
      <c r="E38" s="255" t="s">
        <v>107</v>
      </c>
      <c r="F38" s="251"/>
      <c r="G38" s="368" t="s">
        <v>349</v>
      </c>
      <c r="H38" s="368"/>
      <c r="I38" s="368"/>
      <c r="J38" s="368"/>
      <c r="K38" s="249"/>
    </row>
    <row r="39" spans="2:11" ht="15" customHeight="1">
      <c r="B39" s="252"/>
      <c r="C39" s="253"/>
      <c r="D39" s="251"/>
      <c r="E39" s="255" t="s">
        <v>108</v>
      </c>
      <c r="F39" s="251"/>
      <c r="G39" s="368" t="s">
        <v>350</v>
      </c>
      <c r="H39" s="368"/>
      <c r="I39" s="368"/>
      <c r="J39" s="368"/>
      <c r="K39" s="249"/>
    </row>
    <row r="40" spans="2:11" ht="15" customHeight="1">
      <c r="B40" s="252"/>
      <c r="C40" s="253"/>
      <c r="D40" s="251"/>
      <c r="E40" s="255" t="s">
        <v>351</v>
      </c>
      <c r="F40" s="251"/>
      <c r="G40" s="368" t="s">
        <v>352</v>
      </c>
      <c r="H40" s="368"/>
      <c r="I40" s="368"/>
      <c r="J40" s="368"/>
      <c r="K40" s="249"/>
    </row>
    <row r="41" spans="2:11" ht="15" customHeight="1">
      <c r="B41" s="252"/>
      <c r="C41" s="253"/>
      <c r="D41" s="251"/>
      <c r="E41" s="255"/>
      <c r="F41" s="251"/>
      <c r="G41" s="368" t="s">
        <v>353</v>
      </c>
      <c r="H41" s="368"/>
      <c r="I41" s="368"/>
      <c r="J41" s="368"/>
      <c r="K41" s="249"/>
    </row>
    <row r="42" spans="2:11" ht="15" customHeight="1">
      <c r="B42" s="252"/>
      <c r="C42" s="253"/>
      <c r="D42" s="251"/>
      <c r="E42" s="255" t="s">
        <v>354</v>
      </c>
      <c r="F42" s="251"/>
      <c r="G42" s="368" t="s">
        <v>355</v>
      </c>
      <c r="H42" s="368"/>
      <c r="I42" s="368"/>
      <c r="J42" s="368"/>
      <c r="K42" s="249"/>
    </row>
    <row r="43" spans="2:11" ht="15" customHeight="1">
      <c r="B43" s="252"/>
      <c r="C43" s="253"/>
      <c r="D43" s="251"/>
      <c r="E43" s="255" t="s">
        <v>110</v>
      </c>
      <c r="F43" s="251"/>
      <c r="G43" s="368" t="s">
        <v>356</v>
      </c>
      <c r="H43" s="368"/>
      <c r="I43" s="368"/>
      <c r="J43" s="368"/>
      <c r="K43" s="249"/>
    </row>
    <row r="44" spans="2:11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>
      <c r="B45" s="252"/>
      <c r="C45" s="253"/>
      <c r="D45" s="368" t="s">
        <v>357</v>
      </c>
      <c r="E45" s="368"/>
      <c r="F45" s="368"/>
      <c r="G45" s="368"/>
      <c r="H45" s="368"/>
      <c r="I45" s="368"/>
      <c r="J45" s="368"/>
      <c r="K45" s="249"/>
    </row>
    <row r="46" spans="2:11" ht="15" customHeight="1">
      <c r="B46" s="252"/>
      <c r="C46" s="253"/>
      <c r="D46" s="253"/>
      <c r="E46" s="368" t="s">
        <v>358</v>
      </c>
      <c r="F46" s="368"/>
      <c r="G46" s="368"/>
      <c r="H46" s="368"/>
      <c r="I46" s="368"/>
      <c r="J46" s="368"/>
      <c r="K46" s="249"/>
    </row>
    <row r="47" spans="2:11" ht="15" customHeight="1">
      <c r="B47" s="252"/>
      <c r="C47" s="253"/>
      <c r="D47" s="253"/>
      <c r="E47" s="368" t="s">
        <v>359</v>
      </c>
      <c r="F47" s="368"/>
      <c r="G47" s="368"/>
      <c r="H47" s="368"/>
      <c r="I47" s="368"/>
      <c r="J47" s="368"/>
      <c r="K47" s="249"/>
    </row>
    <row r="48" spans="2:11" ht="15" customHeight="1">
      <c r="B48" s="252"/>
      <c r="C48" s="253"/>
      <c r="D48" s="253"/>
      <c r="E48" s="368" t="s">
        <v>360</v>
      </c>
      <c r="F48" s="368"/>
      <c r="G48" s="368"/>
      <c r="H48" s="368"/>
      <c r="I48" s="368"/>
      <c r="J48" s="368"/>
      <c r="K48" s="249"/>
    </row>
    <row r="49" spans="2:11" ht="15" customHeight="1">
      <c r="B49" s="252"/>
      <c r="C49" s="253"/>
      <c r="D49" s="368" t="s">
        <v>361</v>
      </c>
      <c r="E49" s="368"/>
      <c r="F49" s="368"/>
      <c r="G49" s="368"/>
      <c r="H49" s="368"/>
      <c r="I49" s="368"/>
      <c r="J49" s="368"/>
      <c r="K49" s="249"/>
    </row>
    <row r="50" spans="2:11" ht="25.5" customHeight="1">
      <c r="B50" s="248"/>
      <c r="C50" s="369" t="s">
        <v>362</v>
      </c>
      <c r="D50" s="369"/>
      <c r="E50" s="369"/>
      <c r="F50" s="369"/>
      <c r="G50" s="369"/>
      <c r="H50" s="369"/>
      <c r="I50" s="369"/>
      <c r="J50" s="369"/>
      <c r="K50" s="249"/>
    </row>
    <row r="51" spans="2:11" ht="5.25" customHeight="1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>
      <c r="B52" s="248"/>
      <c r="C52" s="368" t="s">
        <v>363</v>
      </c>
      <c r="D52" s="368"/>
      <c r="E52" s="368"/>
      <c r="F52" s="368"/>
      <c r="G52" s="368"/>
      <c r="H52" s="368"/>
      <c r="I52" s="368"/>
      <c r="J52" s="368"/>
      <c r="K52" s="249"/>
    </row>
    <row r="53" spans="2:11" ht="15" customHeight="1">
      <c r="B53" s="248"/>
      <c r="C53" s="368" t="s">
        <v>364</v>
      </c>
      <c r="D53" s="368"/>
      <c r="E53" s="368"/>
      <c r="F53" s="368"/>
      <c r="G53" s="368"/>
      <c r="H53" s="368"/>
      <c r="I53" s="368"/>
      <c r="J53" s="368"/>
      <c r="K53" s="249"/>
    </row>
    <row r="54" spans="2:11" ht="12.75" customHeight="1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>
      <c r="B55" s="248"/>
      <c r="C55" s="368" t="s">
        <v>365</v>
      </c>
      <c r="D55" s="368"/>
      <c r="E55" s="368"/>
      <c r="F55" s="368"/>
      <c r="G55" s="368"/>
      <c r="H55" s="368"/>
      <c r="I55" s="368"/>
      <c r="J55" s="368"/>
      <c r="K55" s="249"/>
    </row>
    <row r="56" spans="2:11" ht="15" customHeight="1">
      <c r="B56" s="248"/>
      <c r="C56" s="253"/>
      <c r="D56" s="368" t="s">
        <v>366</v>
      </c>
      <c r="E56" s="368"/>
      <c r="F56" s="368"/>
      <c r="G56" s="368"/>
      <c r="H56" s="368"/>
      <c r="I56" s="368"/>
      <c r="J56" s="368"/>
      <c r="K56" s="249"/>
    </row>
    <row r="57" spans="2:11" ht="15" customHeight="1">
      <c r="B57" s="248"/>
      <c r="C57" s="253"/>
      <c r="D57" s="368" t="s">
        <v>367</v>
      </c>
      <c r="E57" s="368"/>
      <c r="F57" s="368"/>
      <c r="G57" s="368"/>
      <c r="H57" s="368"/>
      <c r="I57" s="368"/>
      <c r="J57" s="368"/>
      <c r="K57" s="249"/>
    </row>
    <row r="58" spans="2:11" ht="15" customHeight="1">
      <c r="B58" s="248"/>
      <c r="C58" s="253"/>
      <c r="D58" s="368" t="s">
        <v>368</v>
      </c>
      <c r="E58" s="368"/>
      <c r="F58" s="368"/>
      <c r="G58" s="368"/>
      <c r="H58" s="368"/>
      <c r="I58" s="368"/>
      <c r="J58" s="368"/>
      <c r="K58" s="249"/>
    </row>
    <row r="59" spans="2:11" ht="15" customHeight="1">
      <c r="B59" s="248"/>
      <c r="C59" s="253"/>
      <c r="D59" s="368" t="s">
        <v>369</v>
      </c>
      <c r="E59" s="368"/>
      <c r="F59" s="368"/>
      <c r="G59" s="368"/>
      <c r="H59" s="368"/>
      <c r="I59" s="368"/>
      <c r="J59" s="368"/>
      <c r="K59" s="249"/>
    </row>
    <row r="60" spans="2:11" ht="15" customHeight="1">
      <c r="B60" s="248"/>
      <c r="C60" s="253"/>
      <c r="D60" s="367" t="s">
        <v>370</v>
      </c>
      <c r="E60" s="367"/>
      <c r="F60" s="367"/>
      <c r="G60" s="367"/>
      <c r="H60" s="367"/>
      <c r="I60" s="367"/>
      <c r="J60" s="367"/>
      <c r="K60" s="249"/>
    </row>
    <row r="61" spans="2:11" ht="15" customHeight="1">
      <c r="B61" s="248"/>
      <c r="C61" s="253"/>
      <c r="D61" s="368" t="s">
        <v>371</v>
      </c>
      <c r="E61" s="368"/>
      <c r="F61" s="368"/>
      <c r="G61" s="368"/>
      <c r="H61" s="368"/>
      <c r="I61" s="368"/>
      <c r="J61" s="368"/>
      <c r="K61" s="249"/>
    </row>
    <row r="62" spans="2:11" ht="12.75" customHeight="1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>
      <c r="B63" s="248"/>
      <c r="C63" s="253"/>
      <c r="D63" s="368" t="s">
        <v>372</v>
      </c>
      <c r="E63" s="368"/>
      <c r="F63" s="368"/>
      <c r="G63" s="368"/>
      <c r="H63" s="368"/>
      <c r="I63" s="368"/>
      <c r="J63" s="368"/>
      <c r="K63" s="249"/>
    </row>
    <row r="64" spans="2:11" ht="15" customHeight="1">
      <c r="B64" s="248"/>
      <c r="C64" s="253"/>
      <c r="D64" s="367" t="s">
        <v>373</v>
      </c>
      <c r="E64" s="367"/>
      <c r="F64" s="367"/>
      <c r="G64" s="367"/>
      <c r="H64" s="367"/>
      <c r="I64" s="367"/>
      <c r="J64" s="367"/>
      <c r="K64" s="249"/>
    </row>
    <row r="65" spans="2:11" ht="15" customHeight="1">
      <c r="B65" s="248"/>
      <c r="C65" s="253"/>
      <c r="D65" s="368" t="s">
        <v>374</v>
      </c>
      <c r="E65" s="368"/>
      <c r="F65" s="368"/>
      <c r="G65" s="368"/>
      <c r="H65" s="368"/>
      <c r="I65" s="368"/>
      <c r="J65" s="368"/>
      <c r="K65" s="249"/>
    </row>
    <row r="66" spans="2:11" ht="15" customHeight="1">
      <c r="B66" s="248"/>
      <c r="C66" s="253"/>
      <c r="D66" s="368" t="s">
        <v>375</v>
      </c>
      <c r="E66" s="368"/>
      <c r="F66" s="368"/>
      <c r="G66" s="368"/>
      <c r="H66" s="368"/>
      <c r="I66" s="368"/>
      <c r="J66" s="368"/>
      <c r="K66" s="249"/>
    </row>
    <row r="67" spans="2:11" ht="15" customHeight="1">
      <c r="B67" s="248"/>
      <c r="C67" s="253"/>
      <c r="D67" s="368" t="s">
        <v>376</v>
      </c>
      <c r="E67" s="368"/>
      <c r="F67" s="368"/>
      <c r="G67" s="368"/>
      <c r="H67" s="368"/>
      <c r="I67" s="368"/>
      <c r="J67" s="368"/>
      <c r="K67" s="249"/>
    </row>
    <row r="68" spans="2:11" ht="15" customHeight="1">
      <c r="B68" s="248"/>
      <c r="C68" s="253"/>
      <c r="D68" s="368" t="s">
        <v>377</v>
      </c>
      <c r="E68" s="368"/>
      <c r="F68" s="368"/>
      <c r="G68" s="368"/>
      <c r="H68" s="368"/>
      <c r="I68" s="368"/>
      <c r="J68" s="368"/>
      <c r="K68" s="249"/>
    </row>
    <row r="69" spans="2:11" ht="12.75" customHeight="1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>
      <c r="B73" s="265"/>
      <c r="C73" s="366" t="s">
        <v>81</v>
      </c>
      <c r="D73" s="366"/>
      <c r="E73" s="366"/>
      <c r="F73" s="366"/>
      <c r="G73" s="366"/>
      <c r="H73" s="366"/>
      <c r="I73" s="366"/>
      <c r="J73" s="366"/>
      <c r="K73" s="266"/>
    </row>
    <row r="74" spans="2:11" ht="17.25" customHeight="1">
      <c r="B74" s="265"/>
      <c r="C74" s="267" t="s">
        <v>378</v>
      </c>
      <c r="D74" s="267"/>
      <c r="E74" s="267"/>
      <c r="F74" s="267" t="s">
        <v>379</v>
      </c>
      <c r="G74" s="268"/>
      <c r="H74" s="267" t="s">
        <v>106</v>
      </c>
      <c r="I74" s="267" t="s">
        <v>55</v>
      </c>
      <c r="J74" s="267" t="s">
        <v>380</v>
      </c>
      <c r="K74" s="266"/>
    </row>
    <row r="75" spans="2:11" ht="17.25" customHeight="1">
      <c r="B75" s="265"/>
      <c r="C75" s="269" t="s">
        <v>381</v>
      </c>
      <c r="D75" s="269"/>
      <c r="E75" s="269"/>
      <c r="F75" s="270" t="s">
        <v>382</v>
      </c>
      <c r="G75" s="271"/>
      <c r="H75" s="269"/>
      <c r="I75" s="269"/>
      <c r="J75" s="269" t="s">
        <v>383</v>
      </c>
      <c r="K75" s="266"/>
    </row>
    <row r="76" spans="2:11" ht="5.25" customHeight="1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>
      <c r="B77" s="265"/>
      <c r="C77" s="255" t="s">
        <v>51</v>
      </c>
      <c r="D77" s="272"/>
      <c r="E77" s="272"/>
      <c r="F77" s="274" t="s">
        <v>384</v>
      </c>
      <c r="G77" s="273"/>
      <c r="H77" s="255" t="s">
        <v>385</v>
      </c>
      <c r="I77" s="255" t="s">
        <v>386</v>
      </c>
      <c r="J77" s="255">
        <v>20</v>
      </c>
      <c r="K77" s="266"/>
    </row>
    <row r="78" spans="2:11" ht="15" customHeight="1">
      <c r="B78" s="265"/>
      <c r="C78" s="255" t="s">
        <v>387</v>
      </c>
      <c r="D78" s="255"/>
      <c r="E78" s="255"/>
      <c r="F78" s="274" t="s">
        <v>384</v>
      </c>
      <c r="G78" s="273"/>
      <c r="H78" s="255" t="s">
        <v>388</v>
      </c>
      <c r="I78" s="255" t="s">
        <v>386</v>
      </c>
      <c r="J78" s="255">
        <v>120</v>
      </c>
      <c r="K78" s="266"/>
    </row>
    <row r="79" spans="2:11" ht="15" customHeight="1">
      <c r="B79" s="275"/>
      <c r="C79" s="255" t="s">
        <v>389</v>
      </c>
      <c r="D79" s="255"/>
      <c r="E79" s="255"/>
      <c r="F79" s="274" t="s">
        <v>390</v>
      </c>
      <c r="G79" s="273"/>
      <c r="H79" s="255" t="s">
        <v>391</v>
      </c>
      <c r="I79" s="255" t="s">
        <v>386</v>
      </c>
      <c r="J79" s="255">
        <v>50</v>
      </c>
      <c r="K79" s="266"/>
    </row>
    <row r="80" spans="2:11" ht="15" customHeight="1">
      <c r="B80" s="275"/>
      <c r="C80" s="255" t="s">
        <v>392</v>
      </c>
      <c r="D80" s="255"/>
      <c r="E80" s="255"/>
      <c r="F80" s="274" t="s">
        <v>384</v>
      </c>
      <c r="G80" s="273"/>
      <c r="H80" s="255" t="s">
        <v>393</v>
      </c>
      <c r="I80" s="255" t="s">
        <v>394</v>
      </c>
      <c r="J80" s="255"/>
      <c r="K80" s="266"/>
    </row>
    <row r="81" spans="2:11" ht="15" customHeight="1">
      <c r="B81" s="275"/>
      <c r="C81" s="276" t="s">
        <v>395</v>
      </c>
      <c r="D81" s="276"/>
      <c r="E81" s="276"/>
      <c r="F81" s="277" t="s">
        <v>390</v>
      </c>
      <c r="G81" s="276"/>
      <c r="H81" s="276" t="s">
        <v>396</v>
      </c>
      <c r="I81" s="276" t="s">
        <v>386</v>
      </c>
      <c r="J81" s="276">
        <v>15</v>
      </c>
      <c r="K81" s="266"/>
    </row>
    <row r="82" spans="2:11" ht="15" customHeight="1">
      <c r="B82" s="275"/>
      <c r="C82" s="276" t="s">
        <v>397</v>
      </c>
      <c r="D82" s="276"/>
      <c r="E82" s="276"/>
      <c r="F82" s="277" t="s">
        <v>390</v>
      </c>
      <c r="G82" s="276"/>
      <c r="H82" s="276" t="s">
        <v>398</v>
      </c>
      <c r="I82" s="276" t="s">
        <v>386</v>
      </c>
      <c r="J82" s="276">
        <v>15</v>
      </c>
      <c r="K82" s="266"/>
    </row>
    <row r="83" spans="2:11" ht="15" customHeight="1">
      <c r="B83" s="275"/>
      <c r="C83" s="276" t="s">
        <v>399</v>
      </c>
      <c r="D83" s="276"/>
      <c r="E83" s="276"/>
      <c r="F83" s="277" t="s">
        <v>390</v>
      </c>
      <c r="G83" s="276"/>
      <c r="H83" s="276" t="s">
        <v>400</v>
      </c>
      <c r="I83" s="276" t="s">
        <v>386</v>
      </c>
      <c r="J83" s="276">
        <v>20</v>
      </c>
      <c r="K83" s="266"/>
    </row>
    <row r="84" spans="2:11" ht="15" customHeight="1">
      <c r="B84" s="275"/>
      <c r="C84" s="276" t="s">
        <v>401</v>
      </c>
      <c r="D84" s="276"/>
      <c r="E84" s="276"/>
      <c r="F84" s="277" t="s">
        <v>390</v>
      </c>
      <c r="G84" s="276"/>
      <c r="H84" s="276" t="s">
        <v>402</v>
      </c>
      <c r="I84" s="276" t="s">
        <v>386</v>
      </c>
      <c r="J84" s="276">
        <v>20</v>
      </c>
      <c r="K84" s="266"/>
    </row>
    <row r="85" spans="2:11" ht="15" customHeight="1">
      <c r="B85" s="275"/>
      <c r="C85" s="255" t="s">
        <v>403</v>
      </c>
      <c r="D85" s="255"/>
      <c r="E85" s="255"/>
      <c r="F85" s="274" t="s">
        <v>390</v>
      </c>
      <c r="G85" s="273"/>
      <c r="H85" s="255" t="s">
        <v>404</v>
      </c>
      <c r="I85" s="255" t="s">
        <v>386</v>
      </c>
      <c r="J85" s="255">
        <v>50</v>
      </c>
      <c r="K85" s="266"/>
    </row>
    <row r="86" spans="2:11" ht="15" customHeight="1">
      <c r="B86" s="275"/>
      <c r="C86" s="255" t="s">
        <v>405</v>
      </c>
      <c r="D86" s="255"/>
      <c r="E86" s="255"/>
      <c r="F86" s="274" t="s">
        <v>390</v>
      </c>
      <c r="G86" s="273"/>
      <c r="H86" s="255" t="s">
        <v>406</v>
      </c>
      <c r="I86" s="255" t="s">
        <v>386</v>
      </c>
      <c r="J86" s="255">
        <v>20</v>
      </c>
      <c r="K86" s="266"/>
    </row>
    <row r="87" spans="2:11" ht="15" customHeight="1">
      <c r="B87" s="275"/>
      <c r="C87" s="255" t="s">
        <v>407</v>
      </c>
      <c r="D87" s="255"/>
      <c r="E87" s="255"/>
      <c r="F87" s="274" t="s">
        <v>390</v>
      </c>
      <c r="G87" s="273"/>
      <c r="H87" s="255" t="s">
        <v>408</v>
      </c>
      <c r="I87" s="255" t="s">
        <v>386</v>
      </c>
      <c r="J87" s="255">
        <v>20</v>
      </c>
      <c r="K87" s="266"/>
    </row>
    <row r="88" spans="2:11" ht="15" customHeight="1">
      <c r="B88" s="275"/>
      <c r="C88" s="255" t="s">
        <v>409</v>
      </c>
      <c r="D88" s="255"/>
      <c r="E88" s="255"/>
      <c r="F88" s="274" t="s">
        <v>390</v>
      </c>
      <c r="G88" s="273"/>
      <c r="H88" s="255" t="s">
        <v>410</v>
      </c>
      <c r="I88" s="255" t="s">
        <v>386</v>
      </c>
      <c r="J88" s="255">
        <v>50</v>
      </c>
      <c r="K88" s="266"/>
    </row>
    <row r="89" spans="2:11" ht="15" customHeight="1">
      <c r="B89" s="275"/>
      <c r="C89" s="255" t="s">
        <v>411</v>
      </c>
      <c r="D89" s="255"/>
      <c r="E89" s="255"/>
      <c r="F89" s="274" t="s">
        <v>390</v>
      </c>
      <c r="G89" s="273"/>
      <c r="H89" s="255" t="s">
        <v>411</v>
      </c>
      <c r="I89" s="255" t="s">
        <v>386</v>
      </c>
      <c r="J89" s="255">
        <v>50</v>
      </c>
      <c r="K89" s="266"/>
    </row>
    <row r="90" spans="2:11" ht="15" customHeight="1">
      <c r="B90" s="275"/>
      <c r="C90" s="255" t="s">
        <v>111</v>
      </c>
      <c r="D90" s="255"/>
      <c r="E90" s="255"/>
      <c r="F90" s="274" t="s">
        <v>390</v>
      </c>
      <c r="G90" s="273"/>
      <c r="H90" s="255" t="s">
        <v>412</v>
      </c>
      <c r="I90" s="255" t="s">
        <v>386</v>
      </c>
      <c r="J90" s="255">
        <v>255</v>
      </c>
      <c r="K90" s="266"/>
    </row>
    <row r="91" spans="2:11" ht="15" customHeight="1">
      <c r="B91" s="275"/>
      <c r="C91" s="255" t="s">
        <v>413</v>
      </c>
      <c r="D91" s="255"/>
      <c r="E91" s="255"/>
      <c r="F91" s="274" t="s">
        <v>384</v>
      </c>
      <c r="G91" s="273"/>
      <c r="H91" s="255" t="s">
        <v>414</v>
      </c>
      <c r="I91" s="255" t="s">
        <v>415</v>
      </c>
      <c r="J91" s="255"/>
      <c r="K91" s="266"/>
    </row>
    <row r="92" spans="2:11" ht="15" customHeight="1">
      <c r="B92" s="275"/>
      <c r="C92" s="255" t="s">
        <v>416</v>
      </c>
      <c r="D92" s="255"/>
      <c r="E92" s="255"/>
      <c r="F92" s="274" t="s">
        <v>384</v>
      </c>
      <c r="G92" s="273"/>
      <c r="H92" s="255" t="s">
        <v>417</v>
      </c>
      <c r="I92" s="255" t="s">
        <v>418</v>
      </c>
      <c r="J92" s="255"/>
      <c r="K92" s="266"/>
    </row>
    <row r="93" spans="2:11" ht="15" customHeight="1">
      <c r="B93" s="275"/>
      <c r="C93" s="255" t="s">
        <v>419</v>
      </c>
      <c r="D93" s="255"/>
      <c r="E93" s="255"/>
      <c r="F93" s="274" t="s">
        <v>384</v>
      </c>
      <c r="G93" s="273"/>
      <c r="H93" s="255" t="s">
        <v>419</v>
      </c>
      <c r="I93" s="255" t="s">
        <v>418</v>
      </c>
      <c r="J93" s="255"/>
      <c r="K93" s="266"/>
    </row>
    <row r="94" spans="2:11" ht="15" customHeight="1">
      <c r="B94" s="275"/>
      <c r="C94" s="255" t="s">
        <v>36</v>
      </c>
      <c r="D94" s="255"/>
      <c r="E94" s="255"/>
      <c r="F94" s="274" t="s">
        <v>384</v>
      </c>
      <c r="G94" s="273"/>
      <c r="H94" s="255" t="s">
        <v>420</v>
      </c>
      <c r="I94" s="255" t="s">
        <v>418</v>
      </c>
      <c r="J94" s="255"/>
      <c r="K94" s="266"/>
    </row>
    <row r="95" spans="2:11" ht="15" customHeight="1">
      <c r="B95" s="275"/>
      <c r="C95" s="255" t="s">
        <v>46</v>
      </c>
      <c r="D95" s="255"/>
      <c r="E95" s="255"/>
      <c r="F95" s="274" t="s">
        <v>384</v>
      </c>
      <c r="G95" s="273"/>
      <c r="H95" s="255" t="s">
        <v>421</v>
      </c>
      <c r="I95" s="255" t="s">
        <v>418</v>
      </c>
      <c r="J95" s="255"/>
      <c r="K95" s="266"/>
    </row>
    <row r="96" spans="2:11" ht="15" customHeight="1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>
      <c r="B100" s="265"/>
      <c r="C100" s="366" t="s">
        <v>422</v>
      </c>
      <c r="D100" s="366"/>
      <c r="E100" s="366"/>
      <c r="F100" s="366"/>
      <c r="G100" s="366"/>
      <c r="H100" s="366"/>
      <c r="I100" s="366"/>
      <c r="J100" s="366"/>
      <c r="K100" s="266"/>
    </row>
    <row r="101" spans="2:11" ht="17.25" customHeight="1">
      <c r="B101" s="265"/>
      <c r="C101" s="267" t="s">
        <v>378</v>
      </c>
      <c r="D101" s="267"/>
      <c r="E101" s="267"/>
      <c r="F101" s="267" t="s">
        <v>379</v>
      </c>
      <c r="G101" s="268"/>
      <c r="H101" s="267" t="s">
        <v>106</v>
      </c>
      <c r="I101" s="267" t="s">
        <v>55</v>
      </c>
      <c r="J101" s="267" t="s">
        <v>380</v>
      </c>
      <c r="K101" s="266"/>
    </row>
    <row r="102" spans="2:11" ht="17.25" customHeight="1">
      <c r="B102" s="265"/>
      <c r="C102" s="269" t="s">
        <v>381</v>
      </c>
      <c r="D102" s="269"/>
      <c r="E102" s="269"/>
      <c r="F102" s="270" t="s">
        <v>382</v>
      </c>
      <c r="G102" s="271"/>
      <c r="H102" s="269"/>
      <c r="I102" s="269"/>
      <c r="J102" s="269" t="s">
        <v>383</v>
      </c>
      <c r="K102" s="266"/>
    </row>
    <row r="103" spans="2:11" ht="5.25" customHeight="1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>
      <c r="B104" s="265"/>
      <c r="C104" s="255" t="s">
        <v>51</v>
      </c>
      <c r="D104" s="272"/>
      <c r="E104" s="272"/>
      <c r="F104" s="274" t="s">
        <v>384</v>
      </c>
      <c r="G104" s="283"/>
      <c r="H104" s="255" t="s">
        <v>423</v>
      </c>
      <c r="I104" s="255" t="s">
        <v>386</v>
      </c>
      <c r="J104" s="255">
        <v>20</v>
      </c>
      <c r="K104" s="266"/>
    </row>
    <row r="105" spans="2:11" ht="15" customHeight="1">
      <c r="B105" s="265"/>
      <c r="C105" s="255" t="s">
        <v>387</v>
      </c>
      <c r="D105" s="255"/>
      <c r="E105" s="255"/>
      <c r="F105" s="274" t="s">
        <v>384</v>
      </c>
      <c r="G105" s="255"/>
      <c r="H105" s="255" t="s">
        <v>423</v>
      </c>
      <c r="I105" s="255" t="s">
        <v>386</v>
      </c>
      <c r="J105" s="255">
        <v>120</v>
      </c>
      <c r="K105" s="266"/>
    </row>
    <row r="106" spans="2:11" ht="15" customHeight="1">
      <c r="B106" s="275"/>
      <c r="C106" s="255" t="s">
        <v>389</v>
      </c>
      <c r="D106" s="255"/>
      <c r="E106" s="255"/>
      <c r="F106" s="274" t="s">
        <v>390</v>
      </c>
      <c r="G106" s="255"/>
      <c r="H106" s="255" t="s">
        <v>423</v>
      </c>
      <c r="I106" s="255" t="s">
        <v>386</v>
      </c>
      <c r="J106" s="255">
        <v>50</v>
      </c>
      <c r="K106" s="266"/>
    </row>
    <row r="107" spans="2:11" ht="15" customHeight="1">
      <c r="B107" s="275"/>
      <c r="C107" s="255" t="s">
        <v>392</v>
      </c>
      <c r="D107" s="255"/>
      <c r="E107" s="255"/>
      <c r="F107" s="274" t="s">
        <v>384</v>
      </c>
      <c r="G107" s="255"/>
      <c r="H107" s="255" t="s">
        <v>423</v>
      </c>
      <c r="I107" s="255" t="s">
        <v>394</v>
      </c>
      <c r="J107" s="255"/>
      <c r="K107" s="266"/>
    </row>
    <row r="108" spans="2:11" ht="15" customHeight="1">
      <c r="B108" s="275"/>
      <c r="C108" s="255" t="s">
        <v>403</v>
      </c>
      <c r="D108" s="255"/>
      <c r="E108" s="255"/>
      <c r="F108" s="274" t="s">
        <v>390</v>
      </c>
      <c r="G108" s="255"/>
      <c r="H108" s="255" t="s">
        <v>423</v>
      </c>
      <c r="I108" s="255" t="s">
        <v>386</v>
      </c>
      <c r="J108" s="255">
        <v>50</v>
      </c>
      <c r="K108" s="266"/>
    </row>
    <row r="109" spans="2:11" ht="15" customHeight="1">
      <c r="B109" s="275"/>
      <c r="C109" s="255" t="s">
        <v>411</v>
      </c>
      <c r="D109" s="255"/>
      <c r="E109" s="255"/>
      <c r="F109" s="274" t="s">
        <v>390</v>
      </c>
      <c r="G109" s="255"/>
      <c r="H109" s="255" t="s">
        <v>423</v>
      </c>
      <c r="I109" s="255" t="s">
        <v>386</v>
      </c>
      <c r="J109" s="255">
        <v>50</v>
      </c>
      <c r="K109" s="266"/>
    </row>
    <row r="110" spans="2:11" ht="15" customHeight="1">
      <c r="B110" s="275"/>
      <c r="C110" s="255" t="s">
        <v>409</v>
      </c>
      <c r="D110" s="255"/>
      <c r="E110" s="255"/>
      <c r="F110" s="274" t="s">
        <v>390</v>
      </c>
      <c r="G110" s="255"/>
      <c r="H110" s="255" t="s">
        <v>423</v>
      </c>
      <c r="I110" s="255" t="s">
        <v>386</v>
      </c>
      <c r="J110" s="255">
        <v>50</v>
      </c>
      <c r="K110" s="266"/>
    </row>
    <row r="111" spans="2:11" ht="15" customHeight="1">
      <c r="B111" s="275"/>
      <c r="C111" s="255" t="s">
        <v>51</v>
      </c>
      <c r="D111" s="255"/>
      <c r="E111" s="255"/>
      <c r="F111" s="274" t="s">
        <v>384</v>
      </c>
      <c r="G111" s="255"/>
      <c r="H111" s="255" t="s">
        <v>424</v>
      </c>
      <c r="I111" s="255" t="s">
        <v>386</v>
      </c>
      <c r="J111" s="255">
        <v>20</v>
      </c>
      <c r="K111" s="266"/>
    </row>
    <row r="112" spans="2:11" ht="15" customHeight="1">
      <c r="B112" s="275"/>
      <c r="C112" s="255" t="s">
        <v>425</v>
      </c>
      <c r="D112" s="255"/>
      <c r="E112" s="255"/>
      <c r="F112" s="274" t="s">
        <v>384</v>
      </c>
      <c r="G112" s="255"/>
      <c r="H112" s="255" t="s">
        <v>426</v>
      </c>
      <c r="I112" s="255" t="s">
        <v>386</v>
      </c>
      <c r="J112" s="255">
        <v>120</v>
      </c>
      <c r="K112" s="266"/>
    </row>
    <row r="113" spans="2:11" ht="15" customHeight="1">
      <c r="B113" s="275"/>
      <c r="C113" s="255" t="s">
        <v>36</v>
      </c>
      <c r="D113" s="255"/>
      <c r="E113" s="255"/>
      <c r="F113" s="274" t="s">
        <v>384</v>
      </c>
      <c r="G113" s="255"/>
      <c r="H113" s="255" t="s">
        <v>427</v>
      </c>
      <c r="I113" s="255" t="s">
        <v>418</v>
      </c>
      <c r="J113" s="255"/>
      <c r="K113" s="266"/>
    </row>
    <row r="114" spans="2:11" ht="15" customHeight="1">
      <c r="B114" s="275"/>
      <c r="C114" s="255" t="s">
        <v>46</v>
      </c>
      <c r="D114" s="255"/>
      <c r="E114" s="255"/>
      <c r="F114" s="274" t="s">
        <v>384</v>
      </c>
      <c r="G114" s="255"/>
      <c r="H114" s="255" t="s">
        <v>428</v>
      </c>
      <c r="I114" s="255" t="s">
        <v>418</v>
      </c>
      <c r="J114" s="255"/>
      <c r="K114" s="266"/>
    </row>
    <row r="115" spans="2:11" ht="15" customHeight="1">
      <c r="B115" s="275"/>
      <c r="C115" s="255" t="s">
        <v>55</v>
      </c>
      <c r="D115" s="255"/>
      <c r="E115" s="255"/>
      <c r="F115" s="274" t="s">
        <v>384</v>
      </c>
      <c r="G115" s="255"/>
      <c r="H115" s="255" t="s">
        <v>429</v>
      </c>
      <c r="I115" s="255" t="s">
        <v>430</v>
      </c>
      <c r="J115" s="255"/>
      <c r="K115" s="266"/>
    </row>
    <row r="116" spans="2:11" ht="15" customHeight="1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>
      <c r="B120" s="290"/>
      <c r="C120" s="365" t="s">
        <v>431</v>
      </c>
      <c r="D120" s="365"/>
      <c r="E120" s="365"/>
      <c r="F120" s="365"/>
      <c r="G120" s="365"/>
      <c r="H120" s="365"/>
      <c r="I120" s="365"/>
      <c r="J120" s="365"/>
      <c r="K120" s="291"/>
    </row>
    <row r="121" spans="2:11" ht="17.25" customHeight="1">
      <c r="B121" s="292"/>
      <c r="C121" s="267" t="s">
        <v>378</v>
      </c>
      <c r="D121" s="267"/>
      <c r="E121" s="267"/>
      <c r="F121" s="267" t="s">
        <v>379</v>
      </c>
      <c r="G121" s="268"/>
      <c r="H121" s="267" t="s">
        <v>106</v>
      </c>
      <c r="I121" s="267" t="s">
        <v>55</v>
      </c>
      <c r="J121" s="267" t="s">
        <v>380</v>
      </c>
      <c r="K121" s="293"/>
    </row>
    <row r="122" spans="2:11" ht="17.25" customHeight="1">
      <c r="B122" s="292"/>
      <c r="C122" s="269" t="s">
        <v>381</v>
      </c>
      <c r="D122" s="269"/>
      <c r="E122" s="269"/>
      <c r="F122" s="270" t="s">
        <v>382</v>
      </c>
      <c r="G122" s="271"/>
      <c r="H122" s="269"/>
      <c r="I122" s="269"/>
      <c r="J122" s="269" t="s">
        <v>383</v>
      </c>
      <c r="K122" s="293"/>
    </row>
    <row r="123" spans="2:11" ht="5.25" customHeight="1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>
      <c r="B124" s="294"/>
      <c r="C124" s="255" t="s">
        <v>387</v>
      </c>
      <c r="D124" s="272"/>
      <c r="E124" s="272"/>
      <c r="F124" s="274" t="s">
        <v>384</v>
      </c>
      <c r="G124" s="255"/>
      <c r="H124" s="255" t="s">
        <v>423</v>
      </c>
      <c r="I124" s="255" t="s">
        <v>386</v>
      </c>
      <c r="J124" s="255">
        <v>120</v>
      </c>
      <c r="K124" s="296"/>
    </row>
    <row r="125" spans="2:11" ht="15" customHeight="1">
      <c r="B125" s="294"/>
      <c r="C125" s="255" t="s">
        <v>432</v>
      </c>
      <c r="D125" s="255"/>
      <c r="E125" s="255"/>
      <c r="F125" s="274" t="s">
        <v>384</v>
      </c>
      <c r="G125" s="255"/>
      <c r="H125" s="255" t="s">
        <v>433</v>
      </c>
      <c r="I125" s="255" t="s">
        <v>386</v>
      </c>
      <c r="J125" s="255" t="s">
        <v>434</v>
      </c>
      <c r="K125" s="296"/>
    </row>
    <row r="126" spans="2:11" ht="15" customHeight="1">
      <c r="B126" s="294"/>
      <c r="C126" s="255" t="s">
        <v>333</v>
      </c>
      <c r="D126" s="255"/>
      <c r="E126" s="255"/>
      <c r="F126" s="274" t="s">
        <v>384</v>
      </c>
      <c r="G126" s="255"/>
      <c r="H126" s="255" t="s">
        <v>435</v>
      </c>
      <c r="I126" s="255" t="s">
        <v>386</v>
      </c>
      <c r="J126" s="255" t="s">
        <v>434</v>
      </c>
      <c r="K126" s="296"/>
    </row>
    <row r="127" spans="2:11" ht="15" customHeight="1">
      <c r="B127" s="294"/>
      <c r="C127" s="255" t="s">
        <v>395</v>
      </c>
      <c r="D127" s="255"/>
      <c r="E127" s="255"/>
      <c r="F127" s="274" t="s">
        <v>390</v>
      </c>
      <c r="G127" s="255"/>
      <c r="H127" s="255" t="s">
        <v>396</v>
      </c>
      <c r="I127" s="255" t="s">
        <v>386</v>
      </c>
      <c r="J127" s="255">
        <v>15</v>
      </c>
      <c r="K127" s="296"/>
    </row>
    <row r="128" spans="2:11" ht="15" customHeight="1">
      <c r="B128" s="294"/>
      <c r="C128" s="276" t="s">
        <v>397</v>
      </c>
      <c r="D128" s="276"/>
      <c r="E128" s="276"/>
      <c r="F128" s="277" t="s">
        <v>390</v>
      </c>
      <c r="G128" s="276"/>
      <c r="H128" s="276" t="s">
        <v>398</v>
      </c>
      <c r="I128" s="276" t="s">
        <v>386</v>
      </c>
      <c r="J128" s="276">
        <v>15</v>
      </c>
      <c r="K128" s="296"/>
    </row>
    <row r="129" spans="2:11" ht="15" customHeight="1">
      <c r="B129" s="294"/>
      <c r="C129" s="276" t="s">
        <v>399</v>
      </c>
      <c r="D129" s="276"/>
      <c r="E129" s="276"/>
      <c r="F129" s="277" t="s">
        <v>390</v>
      </c>
      <c r="G129" s="276"/>
      <c r="H129" s="276" t="s">
        <v>400</v>
      </c>
      <c r="I129" s="276" t="s">
        <v>386</v>
      </c>
      <c r="J129" s="276">
        <v>20</v>
      </c>
      <c r="K129" s="296"/>
    </row>
    <row r="130" spans="2:11" ht="15" customHeight="1">
      <c r="B130" s="294"/>
      <c r="C130" s="276" t="s">
        <v>401</v>
      </c>
      <c r="D130" s="276"/>
      <c r="E130" s="276"/>
      <c r="F130" s="277" t="s">
        <v>390</v>
      </c>
      <c r="G130" s="276"/>
      <c r="H130" s="276" t="s">
        <v>402</v>
      </c>
      <c r="I130" s="276" t="s">
        <v>386</v>
      </c>
      <c r="J130" s="276">
        <v>20</v>
      </c>
      <c r="K130" s="296"/>
    </row>
    <row r="131" spans="2:11" ht="15" customHeight="1">
      <c r="B131" s="294"/>
      <c r="C131" s="255" t="s">
        <v>389</v>
      </c>
      <c r="D131" s="255"/>
      <c r="E131" s="255"/>
      <c r="F131" s="274" t="s">
        <v>390</v>
      </c>
      <c r="G131" s="255"/>
      <c r="H131" s="255" t="s">
        <v>423</v>
      </c>
      <c r="I131" s="255" t="s">
        <v>386</v>
      </c>
      <c r="J131" s="255">
        <v>50</v>
      </c>
      <c r="K131" s="296"/>
    </row>
    <row r="132" spans="2:11" ht="15" customHeight="1">
      <c r="B132" s="294"/>
      <c r="C132" s="255" t="s">
        <v>403</v>
      </c>
      <c r="D132" s="255"/>
      <c r="E132" s="255"/>
      <c r="F132" s="274" t="s">
        <v>390</v>
      </c>
      <c r="G132" s="255"/>
      <c r="H132" s="255" t="s">
        <v>423</v>
      </c>
      <c r="I132" s="255" t="s">
        <v>386</v>
      </c>
      <c r="J132" s="255">
        <v>50</v>
      </c>
      <c r="K132" s="296"/>
    </row>
    <row r="133" spans="2:11" ht="15" customHeight="1">
      <c r="B133" s="294"/>
      <c r="C133" s="255" t="s">
        <v>409</v>
      </c>
      <c r="D133" s="255"/>
      <c r="E133" s="255"/>
      <c r="F133" s="274" t="s">
        <v>390</v>
      </c>
      <c r="G133" s="255"/>
      <c r="H133" s="255" t="s">
        <v>423</v>
      </c>
      <c r="I133" s="255" t="s">
        <v>386</v>
      </c>
      <c r="J133" s="255">
        <v>50</v>
      </c>
      <c r="K133" s="296"/>
    </row>
    <row r="134" spans="2:11" ht="15" customHeight="1">
      <c r="B134" s="294"/>
      <c r="C134" s="255" t="s">
        <v>411</v>
      </c>
      <c r="D134" s="255"/>
      <c r="E134" s="255"/>
      <c r="F134" s="274" t="s">
        <v>390</v>
      </c>
      <c r="G134" s="255"/>
      <c r="H134" s="255" t="s">
        <v>423</v>
      </c>
      <c r="I134" s="255" t="s">
        <v>386</v>
      </c>
      <c r="J134" s="255">
        <v>50</v>
      </c>
      <c r="K134" s="296"/>
    </row>
    <row r="135" spans="2:11" ht="15" customHeight="1">
      <c r="B135" s="294"/>
      <c r="C135" s="255" t="s">
        <v>111</v>
      </c>
      <c r="D135" s="255"/>
      <c r="E135" s="255"/>
      <c r="F135" s="274" t="s">
        <v>390</v>
      </c>
      <c r="G135" s="255"/>
      <c r="H135" s="255" t="s">
        <v>436</v>
      </c>
      <c r="I135" s="255" t="s">
        <v>386</v>
      </c>
      <c r="J135" s="255">
        <v>255</v>
      </c>
      <c r="K135" s="296"/>
    </row>
    <row r="136" spans="2:11" ht="15" customHeight="1">
      <c r="B136" s="294"/>
      <c r="C136" s="255" t="s">
        <v>413</v>
      </c>
      <c r="D136" s="255"/>
      <c r="E136" s="255"/>
      <c r="F136" s="274" t="s">
        <v>384</v>
      </c>
      <c r="G136" s="255"/>
      <c r="H136" s="255" t="s">
        <v>437</v>
      </c>
      <c r="I136" s="255" t="s">
        <v>415</v>
      </c>
      <c r="J136" s="255"/>
      <c r="K136" s="296"/>
    </row>
    <row r="137" spans="2:11" ht="15" customHeight="1">
      <c r="B137" s="294"/>
      <c r="C137" s="255" t="s">
        <v>416</v>
      </c>
      <c r="D137" s="255"/>
      <c r="E137" s="255"/>
      <c r="F137" s="274" t="s">
        <v>384</v>
      </c>
      <c r="G137" s="255"/>
      <c r="H137" s="255" t="s">
        <v>438</v>
      </c>
      <c r="I137" s="255" t="s">
        <v>418</v>
      </c>
      <c r="J137" s="255"/>
      <c r="K137" s="296"/>
    </row>
    <row r="138" spans="2:11" ht="15" customHeight="1">
      <c r="B138" s="294"/>
      <c r="C138" s="255" t="s">
        <v>419</v>
      </c>
      <c r="D138" s="255"/>
      <c r="E138" s="255"/>
      <c r="F138" s="274" t="s">
        <v>384</v>
      </c>
      <c r="G138" s="255"/>
      <c r="H138" s="255" t="s">
        <v>419</v>
      </c>
      <c r="I138" s="255" t="s">
        <v>418</v>
      </c>
      <c r="J138" s="255"/>
      <c r="K138" s="296"/>
    </row>
    <row r="139" spans="2:11" ht="15" customHeight="1">
      <c r="B139" s="294"/>
      <c r="C139" s="255" t="s">
        <v>36</v>
      </c>
      <c r="D139" s="255"/>
      <c r="E139" s="255"/>
      <c r="F139" s="274" t="s">
        <v>384</v>
      </c>
      <c r="G139" s="255"/>
      <c r="H139" s="255" t="s">
        <v>439</v>
      </c>
      <c r="I139" s="255" t="s">
        <v>418</v>
      </c>
      <c r="J139" s="255"/>
      <c r="K139" s="296"/>
    </row>
    <row r="140" spans="2:11" ht="15" customHeight="1">
      <c r="B140" s="294"/>
      <c r="C140" s="255" t="s">
        <v>440</v>
      </c>
      <c r="D140" s="255"/>
      <c r="E140" s="255"/>
      <c r="F140" s="274" t="s">
        <v>384</v>
      </c>
      <c r="G140" s="255"/>
      <c r="H140" s="255" t="s">
        <v>441</v>
      </c>
      <c r="I140" s="255" t="s">
        <v>418</v>
      </c>
      <c r="J140" s="255"/>
      <c r="K140" s="296"/>
    </row>
    <row r="141" spans="2:11" ht="15" customHeight="1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>
      <c r="B145" s="265"/>
      <c r="C145" s="366" t="s">
        <v>442</v>
      </c>
      <c r="D145" s="366"/>
      <c r="E145" s="366"/>
      <c r="F145" s="366"/>
      <c r="G145" s="366"/>
      <c r="H145" s="366"/>
      <c r="I145" s="366"/>
      <c r="J145" s="366"/>
      <c r="K145" s="266"/>
    </row>
    <row r="146" spans="2:11" ht="17.25" customHeight="1">
      <c r="B146" s="265"/>
      <c r="C146" s="267" t="s">
        <v>378</v>
      </c>
      <c r="D146" s="267"/>
      <c r="E146" s="267"/>
      <c r="F146" s="267" t="s">
        <v>379</v>
      </c>
      <c r="G146" s="268"/>
      <c r="H146" s="267" t="s">
        <v>106</v>
      </c>
      <c r="I146" s="267" t="s">
        <v>55</v>
      </c>
      <c r="J146" s="267" t="s">
        <v>380</v>
      </c>
      <c r="K146" s="266"/>
    </row>
    <row r="147" spans="2:11" ht="17.25" customHeight="1">
      <c r="B147" s="265"/>
      <c r="C147" s="269" t="s">
        <v>381</v>
      </c>
      <c r="D147" s="269"/>
      <c r="E147" s="269"/>
      <c r="F147" s="270" t="s">
        <v>382</v>
      </c>
      <c r="G147" s="271"/>
      <c r="H147" s="269"/>
      <c r="I147" s="269"/>
      <c r="J147" s="269" t="s">
        <v>383</v>
      </c>
      <c r="K147" s="266"/>
    </row>
    <row r="148" spans="2:11" ht="5.25" customHeight="1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>
      <c r="B149" s="275"/>
      <c r="C149" s="300" t="s">
        <v>387</v>
      </c>
      <c r="D149" s="255"/>
      <c r="E149" s="255"/>
      <c r="F149" s="301" t="s">
        <v>384</v>
      </c>
      <c r="G149" s="255"/>
      <c r="H149" s="300" t="s">
        <v>423</v>
      </c>
      <c r="I149" s="300" t="s">
        <v>386</v>
      </c>
      <c r="J149" s="300">
        <v>120</v>
      </c>
      <c r="K149" s="296"/>
    </row>
    <row r="150" spans="2:11" ht="15" customHeight="1">
      <c r="B150" s="275"/>
      <c r="C150" s="300" t="s">
        <v>432</v>
      </c>
      <c r="D150" s="255"/>
      <c r="E150" s="255"/>
      <c r="F150" s="301" t="s">
        <v>384</v>
      </c>
      <c r="G150" s="255"/>
      <c r="H150" s="300" t="s">
        <v>443</v>
      </c>
      <c r="I150" s="300" t="s">
        <v>386</v>
      </c>
      <c r="J150" s="300" t="s">
        <v>434</v>
      </c>
      <c r="K150" s="296"/>
    </row>
    <row r="151" spans="2:11" ht="15" customHeight="1">
      <c r="B151" s="275"/>
      <c r="C151" s="300" t="s">
        <v>333</v>
      </c>
      <c r="D151" s="255"/>
      <c r="E151" s="255"/>
      <c r="F151" s="301" t="s">
        <v>384</v>
      </c>
      <c r="G151" s="255"/>
      <c r="H151" s="300" t="s">
        <v>444</v>
      </c>
      <c r="I151" s="300" t="s">
        <v>386</v>
      </c>
      <c r="J151" s="300" t="s">
        <v>434</v>
      </c>
      <c r="K151" s="296"/>
    </row>
    <row r="152" spans="2:11" ht="15" customHeight="1">
      <c r="B152" s="275"/>
      <c r="C152" s="300" t="s">
        <v>389</v>
      </c>
      <c r="D152" s="255"/>
      <c r="E152" s="255"/>
      <c r="F152" s="301" t="s">
        <v>390</v>
      </c>
      <c r="G152" s="255"/>
      <c r="H152" s="300" t="s">
        <v>423</v>
      </c>
      <c r="I152" s="300" t="s">
        <v>386</v>
      </c>
      <c r="J152" s="300">
        <v>50</v>
      </c>
      <c r="K152" s="296"/>
    </row>
    <row r="153" spans="2:11" ht="15" customHeight="1">
      <c r="B153" s="275"/>
      <c r="C153" s="300" t="s">
        <v>392</v>
      </c>
      <c r="D153" s="255"/>
      <c r="E153" s="255"/>
      <c r="F153" s="301" t="s">
        <v>384</v>
      </c>
      <c r="G153" s="255"/>
      <c r="H153" s="300" t="s">
        <v>423</v>
      </c>
      <c r="I153" s="300" t="s">
        <v>394</v>
      </c>
      <c r="J153" s="300"/>
      <c r="K153" s="296"/>
    </row>
    <row r="154" spans="2:11" ht="15" customHeight="1">
      <c r="B154" s="275"/>
      <c r="C154" s="300" t="s">
        <v>403</v>
      </c>
      <c r="D154" s="255"/>
      <c r="E154" s="255"/>
      <c r="F154" s="301" t="s">
        <v>390</v>
      </c>
      <c r="G154" s="255"/>
      <c r="H154" s="300" t="s">
        <v>423</v>
      </c>
      <c r="I154" s="300" t="s">
        <v>386</v>
      </c>
      <c r="J154" s="300">
        <v>50</v>
      </c>
      <c r="K154" s="296"/>
    </row>
    <row r="155" spans="2:11" ht="15" customHeight="1">
      <c r="B155" s="275"/>
      <c r="C155" s="300" t="s">
        <v>411</v>
      </c>
      <c r="D155" s="255"/>
      <c r="E155" s="255"/>
      <c r="F155" s="301" t="s">
        <v>390</v>
      </c>
      <c r="G155" s="255"/>
      <c r="H155" s="300" t="s">
        <v>423</v>
      </c>
      <c r="I155" s="300" t="s">
        <v>386</v>
      </c>
      <c r="J155" s="300">
        <v>50</v>
      </c>
      <c r="K155" s="296"/>
    </row>
    <row r="156" spans="2:11" ht="15" customHeight="1">
      <c r="B156" s="275"/>
      <c r="C156" s="300" t="s">
        <v>409</v>
      </c>
      <c r="D156" s="255"/>
      <c r="E156" s="255"/>
      <c r="F156" s="301" t="s">
        <v>390</v>
      </c>
      <c r="G156" s="255"/>
      <c r="H156" s="300" t="s">
        <v>423</v>
      </c>
      <c r="I156" s="300" t="s">
        <v>386</v>
      </c>
      <c r="J156" s="300">
        <v>50</v>
      </c>
      <c r="K156" s="296"/>
    </row>
    <row r="157" spans="2:11" ht="15" customHeight="1">
      <c r="B157" s="275"/>
      <c r="C157" s="300" t="s">
        <v>93</v>
      </c>
      <c r="D157" s="255"/>
      <c r="E157" s="255"/>
      <c r="F157" s="301" t="s">
        <v>384</v>
      </c>
      <c r="G157" s="255"/>
      <c r="H157" s="300" t="s">
        <v>445</v>
      </c>
      <c r="I157" s="300" t="s">
        <v>386</v>
      </c>
      <c r="J157" s="300" t="s">
        <v>446</v>
      </c>
      <c r="K157" s="296"/>
    </row>
    <row r="158" spans="2:11" ht="15" customHeight="1">
      <c r="B158" s="275"/>
      <c r="C158" s="300" t="s">
        <v>447</v>
      </c>
      <c r="D158" s="255"/>
      <c r="E158" s="255"/>
      <c r="F158" s="301" t="s">
        <v>384</v>
      </c>
      <c r="G158" s="255"/>
      <c r="H158" s="300" t="s">
        <v>448</v>
      </c>
      <c r="I158" s="300" t="s">
        <v>418</v>
      </c>
      <c r="J158" s="300"/>
      <c r="K158" s="296"/>
    </row>
    <row r="159" spans="2:11" ht="15" customHeight="1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>
      <c r="B163" s="246"/>
      <c r="C163" s="365" t="s">
        <v>449</v>
      </c>
      <c r="D163" s="365"/>
      <c r="E163" s="365"/>
      <c r="F163" s="365"/>
      <c r="G163" s="365"/>
      <c r="H163" s="365"/>
      <c r="I163" s="365"/>
      <c r="J163" s="365"/>
      <c r="K163" s="247"/>
    </row>
    <row r="164" spans="2:11" ht="17.25" customHeight="1">
      <c r="B164" s="246"/>
      <c r="C164" s="267" t="s">
        <v>378</v>
      </c>
      <c r="D164" s="267"/>
      <c r="E164" s="267"/>
      <c r="F164" s="267" t="s">
        <v>379</v>
      </c>
      <c r="G164" s="304"/>
      <c r="H164" s="305" t="s">
        <v>106</v>
      </c>
      <c r="I164" s="305" t="s">
        <v>55</v>
      </c>
      <c r="J164" s="267" t="s">
        <v>380</v>
      </c>
      <c r="K164" s="247"/>
    </row>
    <row r="165" spans="2:11" ht="17.25" customHeight="1">
      <c r="B165" s="248"/>
      <c r="C165" s="269" t="s">
        <v>381</v>
      </c>
      <c r="D165" s="269"/>
      <c r="E165" s="269"/>
      <c r="F165" s="270" t="s">
        <v>382</v>
      </c>
      <c r="G165" s="306"/>
      <c r="H165" s="307"/>
      <c r="I165" s="307"/>
      <c r="J165" s="269" t="s">
        <v>383</v>
      </c>
      <c r="K165" s="249"/>
    </row>
    <row r="166" spans="2:11" ht="5.25" customHeight="1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>
      <c r="B167" s="275"/>
      <c r="C167" s="255" t="s">
        <v>387</v>
      </c>
      <c r="D167" s="255"/>
      <c r="E167" s="255"/>
      <c r="F167" s="274" t="s">
        <v>384</v>
      </c>
      <c r="G167" s="255"/>
      <c r="H167" s="255" t="s">
        <v>423</v>
      </c>
      <c r="I167" s="255" t="s">
        <v>386</v>
      </c>
      <c r="J167" s="255">
        <v>120</v>
      </c>
      <c r="K167" s="296"/>
    </row>
    <row r="168" spans="2:11" ht="15" customHeight="1">
      <c r="B168" s="275"/>
      <c r="C168" s="255" t="s">
        <v>432</v>
      </c>
      <c r="D168" s="255"/>
      <c r="E168" s="255"/>
      <c r="F168" s="274" t="s">
        <v>384</v>
      </c>
      <c r="G168" s="255"/>
      <c r="H168" s="255" t="s">
        <v>433</v>
      </c>
      <c r="I168" s="255" t="s">
        <v>386</v>
      </c>
      <c r="J168" s="255" t="s">
        <v>434</v>
      </c>
      <c r="K168" s="296"/>
    </row>
    <row r="169" spans="2:11" ht="15" customHeight="1">
      <c r="B169" s="275"/>
      <c r="C169" s="255" t="s">
        <v>333</v>
      </c>
      <c r="D169" s="255"/>
      <c r="E169" s="255"/>
      <c r="F169" s="274" t="s">
        <v>384</v>
      </c>
      <c r="G169" s="255"/>
      <c r="H169" s="255" t="s">
        <v>450</v>
      </c>
      <c r="I169" s="255" t="s">
        <v>386</v>
      </c>
      <c r="J169" s="255" t="s">
        <v>434</v>
      </c>
      <c r="K169" s="296"/>
    </row>
    <row r="170" spans="2:11" ht="15" customHeight="1">
      <c r="B170" s="275"/>
      <c r="C170" s="255" t="s">
        <v>389</v>
      </c>
      <c r="D170" s="255"/>
      <c r="E170" s="255"/>
      <c r="F170" s="274" t="s">
        <v>390</v>
      </c>
      <c r="G170" s="255"/>
      <c r="H170" s="255" t="s">
        <v>450</v>
      </c>
      <c r="I170" s="255" t="s">
        <v>386</v>
      </c>
      <c r="J170" s="255">
        <v>50</v>
      </c>
      <c r="K170" s="296"/>
    </row>
    <row r="171" spans="2:11" ht="15" customHeight="1">
      <c r="B171" s="275"/>
      <c r="C171" s="255" t="s">
        <v>392</v>
      </c>
      <c r="D171" s="255"/>
      <c r="E171" s="255"/>
      <c r="F171" s="274" t="s">
        <v>384</v>
      </c>
      <c r="G171" s="255"/>
      <c r="H171" s="255" t="s">
        <v>450</v>
      </c>
      <c r="I171" s="255" t="s">
        <v>394</v>
      </c>
      <c r="J171" s="255"/>
      <c r="K171" s="296"/>
    </row>
    <row r="172" spans="2:11" ht="15" customHeight="1">
      <c r="B172" s="275"/>
      <c r="C172" s="255" t="s">
        <v>403</v>
      </c>
      <c r="D172" s="255"/>
      <c r="E172" s="255"/>
      <c r="F172" s="274" t="s">
        <v>390</v>
      </c>
      <c r="G172" s="255"/>
      <c r="H172" s="255" t="s">
        <v>450</v>
      </c>
      <c r="I172" s="255" t="s">
        <v>386</v>
      </c>
      <c r="J172" s="255">
        <v>50</v>
      </c>
      <c r="K172" s="296"/>
    </row>
    <row r="173" spans="2:11" ht="15" customHeight="1">
      <c r="B173" s="275"/>
      <c r="C173" s="255" t="s">
        <v>411</v>
      </c>
      <c r="D173" s="255"/>
      <c r="E173" s="255"/>
      <c r="F173" s="274" t="s">
        <v>390</v>
      </c>
      <c r="G173" s="255"/>
      <c r="H173" s="255" t="s">
        <v>450</v>
      </c>
      <c r="I173" s="255" t="s">
        <v>386</v>
      </c>
      <c r="J173" s="255">
        <v>50</v>
      </c>
      <c r="K173" s="296"/>
    </row>
    <row r="174" spans="2:11" ht="15" customHeight="1">
      <c r="B174" s="275"/>
      <c r="C174" s="255" t="s">
        <v>409</v>
      </c>
      <c r="D174" s="255"/>
      <c r="E174" s="255"/>
      <c r="F174" s="274" t="s">
        <v>390</v>
      </c>
      <c r="G174" s="255"/>
      <c r="H174" s="255" t="s">
        <v>450</v>
      </c>
      <c r="I174" s="255" t="s">
        <v>386</v>
      </c>
      <c r="J174" s="255">
        <v>50</v>
      </c>
      <c r="K174" s="296"/>
    </row>
    <row r="175" spans="2:11" ht="15" customHeight="1">
      <c r="B175" s="275"/>
      <c r="C175" s="255" t="s">
        <v>105</v>
      </c>
      <c r="D175" s="255"/>
      <c r="E175" s="255"/>
      <c r="F175" s="274" t="s">
        <v>384</v>
      </c>
      <c r="G175" s="255"/>
      <c r="H175" s="255" t="s">
        <v>451</v>
      </c>
      <c r="I175" s="255" t="s">
        <v>452</v>
      </c>
      <c r="J175" s="255"/>
      <c r="K175" s="296"/>
    </row>
    <row r="176" spans="2:11" ht="15" customHeight="1">
      <c r="B176" s="275"/>
      <c r="C176" s="255" t="s">
        <v>55</v>
      </c>
      <c r="D176" s="255"/>
      <c r="E176" s="255"/>
      <c r="F176" s="274" t="s">
        <v>384</v>
      </c>
      <c r="G176" s="255"/>
      <c r="H176" s="255" t="s">
        <v>453</v>
      </c>
      <c r="I176" s="255" t="s">
        <v>454</v>
      </c>
      <c r="J176" s="255">
        <v>1</v>
      </c>
      <c r="K176" s="296"/>
    </row>
    <row r="177" spans="2:11" ht="15" customHeight="1">
      <c r="B177" s="275"/>
      <c r="C177" s="255" t="s">
        <v>51</v>
      </c>
      <c r="D177" s="255"/>
      <c r="E177" s="255"/>
      <c r="F177" s="274" t="s">
        <v>384</v>
      </c>
      <c r="G177" s="255"/>
      <c r="H177" s="255" t="s">
        <v>455</v>
      </c>
      <c r="I177" s="255" t="s">
        <v>386</v>
      </c>
      <c r="J177" s="255">
        <v>20</v>
      </c>
      <c r="K177" s="296"/>
    </row>
    <row r="178" spans="2:11" ht="15" customHeight="1">
      <c r="B178" s="275"/>
      <c r="C178" s="255" t="s">
        <v>106</v>
      </c>
      <c r="D178" s="255"/>
      <c r="E178" s="255"/>
      <c r="F178" s="274" t="s">
        <v>384</v>
      </c>
      <c r="G178" s="255"/>
      <c r="H178" s="255" t="s">
        <v>456</v>
      </c>
      <c r="I178" s="255" t="s">
        <v>386</v>
      </c>
      <c r="J178" s="255">
        <v>255</v>
      </c>
      <c r="K178" s="296"/>
    </row>
    <row r="179" spans="2:11" ht="15" customHeight="1">
      <c r="B179" s="275"/>
      <c r="C179" s="255" t="s">
        <v>107</v>
      </c>
      <c r="D179" s="255"/>
      <c r="E179" s="255"/>
      <c r="F179" s="274" t="s">
        <v>384</v>
      </c>
      <c r="G179" s="255"/>
      <c r="H179" s="255" t="s">
        <v>349</v>
      </c>
      <c r="I179" s="255" t="s">
        <v>386</v>
      </c>
      <c r="J179" s="255">
        <v>10</v>
      </c>
      <c r="K179" s="296"/>
    </row>
    <row r="180" spans="2:11" ht="15" customHeight="1">
      <c r="B180" s="275"/>
      <c r="C180" s="255" t="s">
        <v>108</v>
      </c>
      <c r="D180" s="255"/>
      <c r="E180" s="255"/>
      <c r="F180" s="274" t="s">
        <v>384</v>
      </c>
      <c r="G180" s="255"/>
      <c r="H180" s="255" t="s">
        <v>457</v>
      </c>
      <c r="I180" s="255" t="s">
        <v>418</v>
      </c>
      <c r="J180" s="255"/>
      <c r="K180" s="296"/>
    </row>
    <row r="181" spans="2:11" ht="15" customHeight="1">
      <c r="B181" s="275"/>
      <c r="C181" s="255" t="s">
        <v>458</v>
      </c>
      <c r="D181" s="255"/>
      <c r="E181" s="255"/>
      <c r="F181" s="274" t="s">
        <v>384</v>
      </c>
      <c r="G181" s="255"/>
      <c r="H181" s="255" t="s">
        <v>459</v>
      </c>
      <c r="I181" s="255" t="s">
        <v>418</v>
      </c>
      <c r="J181" s="255"/>
      <c r="K181" s="296"/>
    </row>
    <row r="182" spans="2:11" ht="15" customHeight="1">
      <c r="B182" s="275"/>
      <c r="C182" s="255" t="s">
        <v>447</v>
      </c>
      <c r="D182" s="255"/>
      <c r="E182" s="255"/>
      <c r="F182" s="274" t="s">
        <v>384</v>
      </c>
      <c r="G182" s="255"/>
      <c r="H182" s="255" t="s">
        <v>460</v>
      </c>
      <c r="I182" s="255" t="s">
        <v>418</v>
      </c>
      <c r="J182" s="255"/>
      <c r="K182" s="296"/>
    </row>
    <row r="183" spans="2:11" ht="15" customHeight="1">
      <c r="B183" s="275"/>
      <c r="C183" s="255" t="s">
        <v>110</v>
      </c>
      <c r="D183" s="255"/>
      <c r="E183" s="255"/>
      <c r="F183" s="274" t="s">
        <v>390</v>
      </c>
      <c r="G183" s="255"/>
      <c r="H183" s="255" t="s">
        <v>461</v>
      </c>
      <c r="I183" s="255" t="s">
        <v>386</v>
      </c>
      <c r="J183" s="255">
        <v>50</v>
      </c>
      <c r="K183" s="296"/>
    </row>
    <row r="184" spans="2:11" ht="15" customHeight="1">
      <c r="B184" s="275"/>
      <c r="C184" s="255" t="s">
        <v>462</v>
      </c>
      <c r="D184" s="255"/>
      <c r="E184" s="255"/>
      <c r="F184" s="274" t="s">
        <v>390</v>
      </c>
      <c r="G184" s="255"/>
      <c r="H184" s="255" t="s">
        <v>463</v>
      </c>
      <c r="I184" s="255" t="s">
        <v>464</v>
      </c>
      <c r="J184" s="255"/>
      <c r="K184" s="296"/>
    </row>
    <row r="185" spans="2:11" ht="15" customHeight="1">
      <c r="B185" s="275"/>
      <c r="C185" s="255" t="s">
        <v>465</v>
      </c>
      <c r="D185" s="255"/>
      <c r="E185" s="255"/>
      <c r="F185" s="274" t="s">
        <v>390</v>
      </c>
      <c r="G185" s="255"/>
      <c r="H185" s="255" t="s">
        <v>466</v>
      </c>
      <c r="I185" s="255" t="s">
        <v>464</v>
      </c>
      <c r="J185" s="255"/>
      <c r="K185" s="296"/>
    </row>
    <row r="186" spans="2:11" ht="15" customHeight="1">
      <c r="B186" s="275"/>
      <c r="C186" s="255" t="s">
        <v>467</v>
      </c>
      <c r="D186" s="255"/>
      <c r="E186" s="255"/>
      <c r="F186" s="274" t="s">
        <v>390</v>
      </c>
      <c r="G186" s="255"/>
      <c r="H186" s="255" t="s">
        <v>468</v>
      </c>
      <c r="I186" s="255" t="s">
        <v>464</v>
      </c>
      <c r="J186" s="255"/>
      <c r="K186" s="296"/>
    </row>
    <row r="187" spans="2:11" ht="15" customHeight="1">
      <c r="B187" s="275"/>
      <c r="C187" s="308" t="s">
        <v>469</v>
      </c>
      <c r="D187" s="255"/>
      <c r="E187" s="255"/>
      <c r="F187" s="274" t="s">
        <v>390</v>
      </c>
      <c r="G187" s="255"/>
      <c r="H187" s="255" t="s">
        <v>470</v>
      </c>
      <c r="I187" s="255" t="s">
        <v>471</v>
      </c>
      <c r="J187" s="309" t="s">
        <v>472</v>
      </c>
      <c r="K187" s="296"/>
    </row>
    <row r="188" spans="2:11" ht="15" customHeight="1">
      <c r="B188" s="275"/>
      <c r="C188" s="260" t="s">
        <v>40</v>
      </c>
      <c r="D188" s="255"/>
      <c r="E188" s="255"/>
      <c r="F188" s="274" t="s">
        <v>384</v>
      </c>
      <c r="G188" s="255"/>
      <c r="H188" s="251" t="s">
        <v>473</v>
      </c>
      <c r="I188" s="255" t="s">
        <v>474</v>
      </c>
      <c r="J188" s="255"/>
      <c r="K188" s="296"/>
    </row>
    <row r="189" spans="2:11" ht="15" customHeight="1">
      <c r="B189" s="275"/>
      <c r="C189" s="260" t="s">
        <v>475</v>
      </c>
      <c r="D189" s="255"/>
      <c r="E189" s="255"/>
      <c r="F189" s="274" t="s">
        <v>384</v>
      </c>
      <c r="G189" s="255"/>
      <c r="H189" s="255" t="s">
        <v>476</v>
      </c>
      <c r="I189" s="255" t="s">
        <v>418</v>
      </c>
      <c r="J189" s="255"/>
      <c r="K189" s="296"/>
    </row>
    <row r="190" spans="2:11" ht="15" customHeight="1">
      <c r="B190" s="275"/>
      <c r="C190" s="260" t="s">
        <v>477</v>
      </c>
      <c r="D190" s="255"/>
      <c r="E190" s="255"/>
      <c r="F190" s="274" t="s">
        <v>384</v>
      </c>
      <c r="G190" s="255"/>
      <c r="H190" s="255" t="s">
        <v>478</v>
      </c>
      <c r="I190" s="255" t="s">
        <v>418</v>
      </c>
      <c r="J190" s="255"/>
      <c r="K190" s="296"/>
    </row>
    <row r="191" spans="2:11" ht="15" customHeight="1">
      <c r="B191" s="275"/>
      <c r="C191" s="260" t="s">
        <v>479</v>
      </c>
      <c r="D191" s="255"/>
      <c r="E191" s="255"/>
      <c r="F191" s="274" t="s">
        <v>390</v>
      </c>
      <c r="G191" s="255"/>
      <c r="H191" s="255" t="s">
        <v>480</v>
      </c>
      <c r="I191" s="255" t="s">
        <v>418</v>
      </c>
      <c r="J191" s="255"/>
      <c r="K191" s="296"/>
    </row>
    <row r="192" spans="2:11" ht="15" customHeight="1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>
      <c r="B197" s="246"/>
      <c r="C197" s="365" t="s">
        <v>481</v>
      </c>
      <c r="D197" s="365"/>
      <c r="E197" s="365"/>
      <c r="F197" s="365"/>
      <c r="G197" s="365"/>
      <c r="H197" s="365"/>
      <c r="I197" s="365"/>
      <c r="J197" s="365"/>
      <c r="K197" s="247"/>
    </row>
    <row r="198" spans="2:11" ht="25.5" customHeight="1">
      <c r="B198" s="246"/>
      <c r="C198" s="311" t="s">
        <v>482</v>
      </c>
      <c r="D198" s="311"/>
      <c r="E198" s="311"/>
      <c r="F198" s="311" t="s">
        <v>483</v>
      </c>
      <c r="G198" s="312"/>
      <c r="H198" s="364" t="s">
        <v>484</v>
      </c>
      <c r="I198" s="364"/>
      <c r="J198" s="364"/>
      <c r="K198" s="247"/>
    </row>
    <row r="199" spans="2:11" ht="5.25" customHeight="1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>
      <c r="B200" s="275"/>
      <c r="C200" s="255" t="s">
        <v>474</v>
      </c>
      <c r="D200" s="255"/>
      <c r="E200" s="255"/>
      <c r="F200" s="274" t="s">
        <v>41</v>
      </c>
      <c r="G200" s="255"/>
      <c r="H200" s="362" t="s">
        <v>485</v>
      </c>
      <c r="I200" s="362"/>
      <c r="J200" s="362"/>
      <c r="K200" s="296"/>
    </row>
    <row r="201" spans="2:11" ht="15" customHeight="1">
      <c r="B201" s="275"/>
      <c r="C201" s="281"/>
      <c r="D201" s="255"/>
      <c r="E201" s="255"/>
      <c r="F201" s="274" t="s">
        <v>42</v>
      </c>
      <c r="G201" s="255"/>
      <c r="H201" s="362" t="s">
        <v>486</v>
      </c>
      <c r="I201" s="362"/>
      <c r="J201" s="362"/>
      <c r="K201" s="296"/>
    </row>
    <row r="202" spans="2:11" ht="15" customHeight="1">
      <c r="B202" s="275"/>
      <c r="C202" s="281"/>
      <c r="D202" s="255"/>
      <c r="E202" s="255"/>
      <c r="F202" s="274" t="s">
        <v>45</v>
      </c>
      <c r="G202" s="255"/>
      <c r="H202" s="362" t="s">
        <v>487</v>
      </c>
      <c r="I202" s="362"/>
      <c r="J202" s="362"/>
      <c r="K202" s="296"/>
    </row>
    <row r="203" spans="2:11" ht="15" customHeight="1">
      <c r="B203" s="275"/>
      <c r="C203" s="255"/>
      <c r="D203" s="255"/>
      <c r="E203" s="255"/>
      <c r="F203" s="274" t="s">
        <v>43</v>
      </c>
      <c r="G203" s="255"/>
      <c r="H203" s="362" t="s">
        <v>488</v>
      </c>
      <c r="I203" s="362"/>
      <c r="J203" s="362"/>
      <c r="K203" s="296"/>
    </row>
    <row r="204" spans="2:11" ht="15" customHeight="1">
      <c r="B204" s="275"/>
      <c r="C204" s="255"/>
      <c r="D204" s="255"/>
      <c r="E204" s="255"/>
      <c r="F204" s="274" t="s">
        <v>44</v>
      </c>
      <c r="G204" s="255"/>
      <c r="H204" s="362" t="s">
        <v>489</v>
      </c>
      <c r="I204" s="362"/>
      <c r="J204" s="362"/>
      <c r="K204" s="296"/>
    </row>
    <row r="205" spans="2:11" ht="15" customHeight="1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>
      <c r="B206" s="275"/>
      <c r="C206" s="255" t="s">
        <v>430</v>
      </c>
      <c r="D206" s="255"/>
      <c r="E206" s="255"/>
      <c r="F206" s="274" t="s">
        <v>74</v>
      </c>
      <c r="G206" s="255"/>
      <c r="H206" s="362" t="s">
        <v>490</v>
      </c>
      <c r="I206" s="362"/>
      <c r="J206" s="362"/>
      <c r="K206" s="296"/>
    </row>
    <row r="207" spans="2:11" ht="15" customHeight="1">
      <c r="B207" s="275"/>
      <c r="C207" s="281"/>
      <c r="D207" s="255"/>
      <c r="E207" s="255"/>
      <c r="F207" s="274" t="s">
        <v>327</v>
      </c>
      <c r="G207" s="255"/>
      <c r="H207" s="362" t="s">
        <v>328</v>
      </c>
      <c r="I207" s="362"/>
      <c r="J207" s="362"/>
      <c r="K207" s="296"/>
    </row>
    <row r="208" spans="2:11" ht="15" customHeight="1">
      <c r="B208" s="275"/>
      <c r="C208" s="255"/>
      <c r="D208" s="255"/>
      <c r="E208" s="255"/>
      <c r="F208" s="274" t="s">
        <v>325</v>
      </c>
      <c r="G208" s="255"/>
      <c r="H208" s="362" t="s">
        <v>491</v>
      </c>
      <c r="I208" s="362"/>
      <c r="J208" s="362"/>
      <c r="K208" s="296"/>
    </row>
    <row r="209" spans="2:11" ht="15" customHeight="1">
      <c r="B209" s="313"/>
      <c r="C209" s="281"/>
      <c r="D209" s="281"/>
      <c r="E209" s="281"/>
      <c r="F209" s="274" t="s">
        <v>329</v>
      </c>
      <c r="G209" s="260"/>
      <c r="H209" s="363" t="s">
        <v>330</v>
      </c>
      <c r="I209" s="363"/>
      <c r="J209" s="363"/>
      <c r="K209" s="314"/>
    </row>
    <row r="210" spans="2:11" ht="15" customHeight="1">
      <c r="B210" s="313"/>
      <c r="C210" s="281"/>
      <c r="D210" s="281"/>
      <c r="E210" s="281"/>
      <c r="F210" s="274" t="s">
        <v>331</v>
      </c>
      <c r="G210" s="260"/>
      <c r="H210" s="363" t="s">
        <v>492</v>
      </c>
      <c r="I210" s="363"/>
      <c r="J210" s="363"/>
      <c r="K210" s="314"/>
    </row>
    <row r="211" spans="2:11" ht="15" customHeight="1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>
      <c r="B212" s="313"/>
      <c r="C212" s="255" t="s">
        <v>454</v>
      </c>
      <c r="D212" s="281"/>
      <c r="E212" s="281"/>
      <c r="F212" s="274">
        <v>1</v>
      </c>
      <c r="G212" s="260"/>
      <c r="H212" s="363" t="s">
        <v>493</v>
      </c>
      <c r="I212" s="363"/>
      <c r="J212" s="363"/>
      <c r="K212" s="314"/>
    </row>
    <row r="213" spans="2:11" ht="15" customHeight="1">
      <c r="B213" s="313"/>
      <c r="C213" s="281"/>
      <c r="D213" s="281"/>
      <c r="E213" s="281"/>
      <c r="F213" s="274">
        <v>2</v>
      </c>
      <c r="G213" s="260"/>
      <c r="H213" s="363" t="s">
        <v>494</v>
      </c>
      <c r="I213" s="363"/>
      <c r="J213" s="363"/>
      <c r="K213" s="314"/>
    </row>
    <row r="214" spans="2:11" ht="15" customHeight="1">
      <c r="B214" s="313"/>
      <c r="C214" s="281"/>
      <c r="D214" s="281"/>
      <c r="E214" s="281"/>
      <c r="F214" s="274">
        <v>3</v>
      </c>
      <c r="G214" s="260"/>
      <c r="H214" s="363" t="s">
        <v>495</v>
      </c>
      <c r="I214" s="363"/>
      <c r="J214" s="363"/>
      <c r="K214" s="314"/>
    </row>
    <row r="215" spans="2:11" ht="15" customHeight="1">
      <c r="B215" s="313"/>
      <c r="C215" s="281"/>
      <c r="D215" s="281"/>
      <c r="E215" s="281"/>
      <c r="F215" s="274">
        <v>4</v>
      </c>
      <c r="G215" s="260"/>
      <c r="H215" s="363" t="s">
        <v>496</v>
      </c>
      <c r="I215" s="363"/>
      <c r="J215" s="363"/>
      <c r="K215" s="314"/>
    </row>
    <row r="216" spans="2:11" ht="12.75" customHeight="1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algorithmName="SHA-512" hashValue="WmXWOgmYoTDgfCSoxGwldQeJ972Cf+UCdaW567VTVSPJQ60kEpdlXbQVyetlXtUm6acGf9Vynl2EqwBJV89tgA==" saltValue="PDcWYzNUF93bhJDiGZJwW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171122 - Úprava místa pro...</vt:lpstr>
      <vt:lpstr>Pokyny pro vyplnění</vt:lpstr>
      <vt:lpstr>'171122 - Úprava místa pro...'!Názvy_tisku</vt:lpstr>
      <vt:lpstr>'Rekapitulace stavby'!Názvy_tisku</vt:lpstr>
      <vt:lpstr>'171122 - Úprava místa pro...'!Oblast_tisku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Matoušek</dc:creator>
  <cp:lastModifiedBy>Pavel Matoušek</cp:lastModifiedBy>
  <dcterms:created xsi:type="dcterms:W3CDTF">2017-11-27T08:26:43Z</dcterms:created>
  <dcterms:modified xsi:type="dcterms:W3CDTF">2017-11-27T08:26:46Z</dcterms:modified>
</cp:coreProperties>
</file>